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9040" windowHeight="1584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F277" i="9" s="1"/>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F268" i="9" s="1"/>
  <c r="E268" i="9"/>
  <c r="M267" i="9"/>
  <c r="L267" i="9"/>
  <c r="E267" i="9"/>
  <c r="M266" i="9"/>
  <c r="L266" i="9"/>
  <c r="E266" i="9"/>
  <c r="M265" i="9"/>
  <c r="L265" i="9"/>
  <c r="F265" i="9" s="1"/>
  <c r="E265" i="9"/>
  <c r="M264" i="9"/>
  <c r="L264" i="9"/>
  <c r="E264" i="9"/>
  <c r="M263" i="9"/>
  <c r="L263" i="9"/>
  <c r="E263" i="9"/>
  <c r="M262" i="9"/>
  <c r="L262" i="9"/>
  <c r="E262" i="9"/>
  <c r="M261" i="9"/>
  <c r="L261" i="9"/>
  <c r="F261" i="9" s="1"/>
  <c r="E261" i="9"/>
  <c r="M260" i="9"/>
  <c r="L260" i="9"/>
  <c r="F260" i="9" s="1"/>
  <c r="E260" i="9"/>
  <c r="M259" i="9"/>
  <c r="L259" i="9"/>
  <c r="E259" i="9"/>
  <c r="M258" i="9"/>
  <c r="L258" i="9"/>
  <c r="E258" i="9"/>
  <c r="M257" i="9"/>
  <c r="L257" i="9"/>
  <c r="F257" i="9" s="1"/>
  <c r="E257" i="9"/>
  <c r="M256" i="9"/>
  <c r="L256" i="9"/>
  <c r="F256" i="9" s="1"/>
  <c r="E256" i="9"/>
  <c r="M255" i="9"/>
  <c r="L255" i="9"/>
  <c r="E255" i="9"/>
  <c r="M254" i="9"/>
  <c r="L254" i="9"/>
  <c r="E254" i="9"/>
  <c r="M253" i="9"/>
  <c r="L253" i="9"/>
  <c r="F253" i="9" s="1"/>
  <c r="E253" i="9"/>
  <c r="M252" i="9"/>
  <c r="L252" i="9"/>
  <c r="E252" i="9"/>
  <c r="M251" i="9"/>
  <c r="L251" i="9"/>
  <c r="E251" i="9"/>
  <c r="M250" i="9"/>
  <c r="L250" i="9"/>
  <c r="E250" i="9"/>
  <c r="M249" i="9"/>
  <c r="L249" i="9"/>
  <c r="F249" i="9" s="1"/>
  <c r="E249" i="9"/>
  <c r="M248" i="9"/>
  <c r="L248" i="9"/>
  <c r="F248" i="9" s="1"/>
  <c r="E248" i="9"/>
  <c r="M247" i="9"/>
  <c r="L247" i="9"/>
  <c r="E247" i="9"/>
  <c r="M246" i="9"/>
  <c r="L246" i="9"/>
  <c r="E246" i="9"/>
  <c r="M245" i="9"/>
  <c r="L245" i="9"/>
  <c r="F245" i="9" s="1"/>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E237" i="9"/>
  <c r="M236" i="9"/>
  <c r="L236" i="9"/>
  <c r="E236" i="9"/>
  <c r="M235" i="9"/>
  <c r="L235" i="9"/>
  <c r="E235" i="9"/>
  <c r="M234" i="9"/>
  <c r="L234" i="9"/>
  <c r="E234" i="9"/>
  <c r="M233" i="9"/>
  <c r="L233" i="9"/>
  <c r="F233" i="9" s="1"/>
  <c r="E233" i="9"/>
  <c r="M232" i="9"/>
  <c r="L232" i="9"/>
  <c r="F232" i="9" s="1"/>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F168" i="9"/>
  <c r="H167" i="9"/>
  <c r="G167" i="9"/>
  <c r="F167" i="9"/>
  <c r="H166" i="9"/>
  <c r="G166" i="9"/>
  <c r="F166" i="9"/>
  <c r="H165" i="9"/>
  <c r="G165" i="9"/>
  <c r="E165" i="9" s="1"/>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E153" i="9" s="1"/>
  <c r="F153" i="9"/>
  <c r="H152" i="9"/>
  <c r="G152" i="9"/>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F140" i="9"/>
  <c r="H139" i="9"/>
  <c r="G139" i="9"/>
  <c r="E139" i="9" s="1"/>
  <c r="F139" i="9"/>
  <c r="H138" i="9"/>
  <c r="G138" i="9"/>
  <c r="F138" i="9"/>
  <c r="H137" i="9"/>
  <c r="G137" i="9"/>
  <c r="E137" i="9" s="1"/>
  <c r="F137" i="9"/>
  <c r="H136" i="9"/>
  <c r="G136" i="9"/>
  <c r="E136" i="9" s="1"/>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E127" i="9" s="1"/>
  <c r="F127" i="9"/>
  <c r="H126" i="9"/>
  <c r="E126" i="9" s="1"/>
  <c r="B126" i="9" s="1"/>
  <c r="G126" i="9"/>
  <c r="F126" i="9"/>
  <c r="H125" i="9"/>
  <c r="G125" i="9"/>
  <c r="F125" i="9"/>
  <c r="H124" i="9"/>
  <c r="G124" i="9"/>
  <c r="F124" i="9"/>
  <c r="E124" i="9"/>
  <c r="B124" i="9" s="1"/>
  <c r="H123" i="9"/>
  <c r="G123" i="9"/>
  <c r="F123" i="9"/>
  <c r="H122" i="9"/>
  <c r="G122" i="9"/>
  <c r="F122" i="9"/>
  <c r="H121" i="9"/>
  <c r="G121" i="9"/>
  <c r="F121" i="9"/>
  <c r="H120" i="9"/>
  <c r="G120" i="9"/>
  <c r="E120" i="9" s="1"/>
  <c r="F120" i="9"/>
  <c r="H119" i="9"/>
  <c r="G119" i="9"/>
  <c r="F119" i="9"/>
  <c r="H118" i="9"/>
  <c r="G118" i="9"/>
  <c r="F118" i="9"/>
  <c r="H117" i="9"/>
  <c r="G117" i="9"/>
  <c r="E117" i="9" s="1"/>
  <c r="F117" i="9"/>
  <c r="H116" i="9"/>
  <c r="G116" i="9"/>
  <c r="E116" i="9" s="1"/>
  <c r="F116" i="9"/>
  <c r="H115" i="9"/>
  <c r="G115" i="9"/>
  <c r="F115" i="9"/>
  <c r="H114" i="9"/>
  <c r="G114" i="9"/>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E105" i="9" s="1"/>
  <c r="F105" i="9"/>
  <c r="H104" i="9"/>
  <c r="G104" i="9"/>
  <c r="F104" i="9"/>
  <c r="H103" i="9"/>
  <c r="G103" i="9"/>
  <c r="F103" i="9"/>
  <c r="H102" i="9"/>
  <c r="G102" i="9"/>
  <c r="F102" i="9"/>
  <c r="H101" i="9"/>
  <c r="G101" i="9"/>
  <c r="E101" i="9" s="1"/>
  <c r="F101" i="9"/>
  <c r="H100" i="9"/>
  <c r="G100" i="9"/>
  <c r="E100" i="9" s="1"/>
  <c r="F100" i="9"/>
  <c r="H99" i="9"/>
  <c r="G99" i="9"/>
  <c r="F99" i="9"/>
  <c r="H98" i="9"/>
  <c r="G98" i="9"/>
  <c r="F98" i="9"/>
  <c r="H97" i="9"/>
  <c r="G97" i="9"/>
  <c r="F97" i="9"/>
  <c r="H96" i="9"/>
  <c r="G96" i="9"/>
  <c r="E96" i="9" s="1"/>
  <c r="F96" i="9"/>
  <c r="H95" i="9"/>
  <c r="G95" i="9"/>
  <c r="F95" i="9"/>
  <c r="H94" i="9"/>
  <c r="G94" i="9"/>
  <c r="F94" i="9"/>
  <c r="H93" i="9"/>
  <c r="G93" i="9"/>
  <c r="F93" i="9"/>
  <c r="H92" i="9"/>
  <c r="G92" i="9"/>
  <c r="F92" i="9"/>
  <c r="H91" i="9"/>
  <c r="G91" i="9"/>
  <c r="F91" i="9"/>
  <c r="H90" i="9"/>
  <c r="G90" i="9"/>
  <c r="F90" i="9"/>
  <c r="H89" i="9"/>
  <c r="G89" i="9"/>
  <c r="E89" i="9" s="1"/>
  <c r="F89" i="9"/>
  <c r="H88" i="9"/>
  <c r="G88" i="9"/>
  <c r="E88" i="9" s="1"/>
  <c r="B88" i="9" s="1"/>
  <c r="F88" i="9"/>
  <c r="H87" i="9"/>
  <c r="G87" i="9"/>
  <c r="F87" i="9"/>
  <c r="H86" i="9"/>
  <c r="G86" i="9"/>
  <c r="F86" i="9"/>
  <c r="H85" i="9"/>
  <c r="G85" i="9"/>
  <c r="F85" i="9"/>
  <c r="H84" i="9"/>
  <c r="G84" i="9"/>
  <c r="E84" i="9" s="1"/>
  <c r="F84" i="9"/>
  <c r="H83" i="9"/>
  <c r="G83" i="9"/>
  <c r="F83" i="9"/>
  <c r="H82" i="9"/>
  <c r="G82" i="9"/>
  <c r="F82" i="9"/>
  <c r="E82" i="9"/>
  <c r="B82" i="9" s="1"/>
  <c r="H81" i="9"/>
  <c r="G81" i="9"/>
  <c r="F81" i="9"/>
  <c r="H80" i="9"/>
  <c r="G80" i="9"/>
  <c r="F80" i="9"/>
  <c r="H79" i="9"/>
  <c r="G79" i="9"/>
  <c r="F79" i="9"/>
  <c r="H78" i="9"/>
  <c r="G78" i="9"/>
  <c r="F78" i="9"/>
  <c r="H77" i="9"/>
  <c r="G77" i="9"/>
  <c r="F77" i="9"/>
  <c r="H76" i="9"/>
  <c r="G76" i="9"/>
  <c r="F76" i="9"/>
  <c r="H75" i="9"/>
  <c r="G75" i="9"/>
  <c r="F75" i="9"/>
  <c r="H74" i="9"/>
  <c r="G74" i="9"/>
  <c r="E74" i="9" s="1"/>
  <c r="F74" i="9"/>
  <c r="H73" i="9"/>
  <c r="G73" i="9"/>
  <c r="F73" i="9"/>
  <c r="H72" i="9"/>
  <c r="G72" i="9"/>
  <c r="F72" i="9"/>
  <c r="H71" i="9"/>
  <c r="G71" i="9"/>
  <c r="F71" i="9"/>
  <c r="H70" i="9"/>
  <c r="G70" i="9"/>
  <c r="F70" i="9"/>
  <c r="H69" i="9"/>
  <c r="G69" i="9"/>
  <c r="E69" i="9" s="1"/>
  <c r="F69" i="9"/>
  <c r="B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E59" i="9" s="1"/>
  <c r="F59" i="9"/>
  <c r="H58" i="9"/>
  <c r="G58" i="9"/>
  <c r="F58" i="9"/>
  <c r="H57" i="9"/>
  <c r="G57" i="9"/>
  <c r="E57" i="9" s="1"/>
  <c r="F57" i="9"/>
  <c r="H56" i="9"/>
  <c r="G56" i="9"/>
  <c r="F56" i="9"/>
  <c r="H55" i="9"/>
  <c r="G55" i="9"/>
  <c r="F55" i="9"/>
  <c r="H54" i="9"/>
  <c r="G54" i="9"/>
  <c r="E54" i="9" s="1"/>
  <c r="F54" i="9"/>
  <c r="H53" i="9"/>
  <c r="G53" i="9"/>
  <c r="F53" i="9"/>
  <c r="H52" i="9"/>
  <c r="G52" i="9"/>
  <c r="F52" i="9"/>
  <c r="H51" i="9"/>
  <c r="G51" i="9"/>
  <c r="F51" i="9"/>
  <c r="H50" i="9"/>
  <c r="G50" i="9"/>
  <c r="E50" i="9" s="1"/>
  <c r="F50" i="9"/>
  <c r="H49" i="9"/>
  <c r="G49" i="9"/>
  <c r="F49" i="9"/>
  <c r="H48" i="9"/>
  <c r="G48" i="9"/>
  <c r="F48" i="9"/>
  <c r="H47" i="9"/>
  <c r="G47" i="9"/>
  <c r="F47" i="9"/>
  <c r="H46" i="9"/>
  <c r="G46" i="9"/>
  <c r="F46" i="9"/>
  <c r="E46" i="9"/>
  <c r="B46" i="9" s="1"/>
  <c r="H45" i="9"/>
  <c r="G45" i="9"/>
  <c r="E45" i="9" s="1"/>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E33" i="9" s="1"/>
  <c r="F33" i="9"/>
  <c r="H32" i="9"/>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I3" i="9"/>
  <c r="H3" i="9"/>
  <c r="G3" i="9"/>
  <c r="D104" i="8"/>
  <c r="D97" i="8"/>
  <c r="D92" i="8"/>
  <c r="C1669" i="1" s="1"/>
  <c r="D87" i="8"/>
  <c r="C1664" i="1" s="1"/>
  <c r="D82" i="8"/>
  <c r="C1659" i="1" s="1"/>
  <c r="D77" i="8"/>
  <c r="C1654" i="1" s="1"/>
  <c r="D72" i="8"/>
  <c r="D67" i="8"/>
  <c r="C1644" i="1" s="1"/>
  <c r="D62" i="8"/>
  <c r="D57" i="8"/>
  <c r="D52" i="8"/>
  <c r="C1629" i="1" s="1"/>
  <c r="D46" i="8"/>
  <c r="C1623" i="1" s="1"/>
  <c r="D37" i="8"/>
  <c r="D27" i="8"/>
  <c r="D18" i="8"/>
  <c r="C1595" i="1" s="1"/>
  <c r="H1595" i="1" s="1"/>
  <c r="D8" i="8"/>
  <c r="E44" i="7"/>
  <c r="D1577" i="1" s="1"/>
  <c r="D44" i="7"/>
  <c r="H36" i="3" s="1"/>
  <c r="E39" i="7"/>
  <c r="D39" i="7"/>
  <c r="D38" i="7" s="1"/>
  <c r="E30" i="7"/>
  <c r="D30" i="7"/>
  <c r="E23" i="7"/>
  <c r="D23" i="7"/>
  <c r="D22" i="7" s="1"/>
  <c r="E14" i="7"/>
  <c r="D1547" i="1" s="1"/>
  <c r="D14" i="7"/>
  <c r="C1547" i="1" s="1"/>
  <c r="E7" i="7"/>
  <c r="D1540" i="1" s="1"/>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514" i="1" s="1"/>
  <c r="D118" i="6"/>
  <c r="F118" i="6" s="1"/>
  <c r="F117" i="6"/>
  <c r="F116" i="6"/>
  <c r="E115" i="6"/>
  <c r="D1511" i="1" s="1"/>
  <c r="D115" i="6"/>
  <c r="F115" i="6" s="1"/>
  <c r="F113" i="6"/>
  <c r="F112" i="6"/>
  <c r="F111" i="6"/>
  <c r="F110" i="6"/>
  <c r="F109" i="6"/>
  <c r="F108" i="6"/>
  <c r="E107" i="6"/>
  <c r="D107" i="6"/>
  <c r="F107" i="6" s="1"/>
  <c r="F106" i="6"/>
  <c r="F105" i="6"/>
  <c r="F104" i="6"/>
  <c r="F103" i="6"/>
  <c r="F102" i="6"/>
  <c r="F101" i="6"/>
  <c r="F100" i="6"/>
  <c r="E99" i="6"/>
  <c r="D1495" i="1" s="1"/>
  <c r="D99" i="6"/>
  <c r="C1495"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1432"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E203" i="5"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C1185" i="1"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C1155" i="1" s="1"/>
  <c r="F149" i="5"/>
  <c r="F148" i="5"/>
  <c r="E147" i="5"/>
  <c r="D1152" i="1" s="1"/>
  <c r="D147"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1057" i="1" s="1"/>
  <c r="D52" i="5"/>
  <c r="F52" i="5" s="1"/>
  <c r="F51" i="5"/>
  <c r="F50" i="5"/>
  <c r="F49" i="5"/>
  <c r="F48" i="5"/>
  <c r="F47" i="5"/>
  <c r="F46" i="5"/>
  <c r="E45" i="5"/>
  <c r="D45" i="5"/>
  <c r="C1050" i="1" s="1"/>
  <c r="F44" i="5"/>
  <c r="F43" i="5"/>
  <c r="F42" i="5"/>
  <c r="E41" i="5"/>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F19" i="5"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2" i="4"/>
  <c r="F631" i="4"/>
  <c r="E630" i="4"/>
  <c r="D624" i="1" s="1"/>
  <c r="D630" i="4"/>
  <c r="C624"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3" i="1" s="1"/>
  <c r="D589" i="4"/>
  <c r="C583" i="1" s="1"/>
  <c r="F588" i="4"/>
  <c r="F587" i="4"/>
  <c r="F586" i="4"/>
  <c r="E585" i="4"/>
  <c r="D585" i="4"/>
  <c r="F585" i="4" s="1"/>
  <c r="F583" i="4"/>
  <c r="F582" i="4"/>
  <c r="E581" i="4"/>
  <c r="D581" i="4"/>
  <c r="F581" i="4" s="1"/>
  <c r="F580" i="4"/>
  <c r="F579" i="4"/>
  <c r="E578" i="4"/>
  <c r="D572" i="1" s="1"/>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1" i="1" s="1"/>
  <c r="D537" i="4"/>
  <c r="F534" i="4"/>
  <c r="F533" i="4"/>
  <c r="E532" i="4"/>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1" i="1" s="1"/>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C474" i="1" s="1"/>
  <c r="F478" i="4"/>
  <c r="F477" i="4"/>
  <c r="E476" i="4"/>
  <c r="D470" i="1" s="1"/>
  <c r="D476" i="4"/>
  <c r="F476" i="4" s="1"/>
  <c r="F475" i="4"/>
  <c r="F474" i="4"/>
  <c r="E473" i="4"/>
  <c r="D473" i="4"/>
  <c r="F473" i="4" s="1"/>
  <c r="F472" i="4"/>
  <c r="F471" i="4"/>
  <c r="E470" i="4"/>
  <c r="D470" i="4"/>
  <c r="F470" i="4" s="1"/>
  <c r="F469" i="4"/>
  <c r="F468" i="4"/>
  <c r="E467" i="4"/>
  <c r="D461"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C421" i="1" s="1"/>
  <c r="F421" i="4"/>
  <c r="F420" i="4"/>
  <c r="F419" i="4"/>
  <c r="F416" i="4"/>
  <c r="F415" i="4"/>
  <c r="F414" i="4"/>
  <c r="F413" i="4"/>
  <c r="E412" i="4"/>
  <c r="D412" i="4"/>
  <c r="F412" i="4" s="1"/>
  <c r="F411" i="4"/>
  <c r="E410" i="4"/>
  <c r="D410" i="4"/>
  <c r="F410" i="4" s="1"/>
  <c r="F409" i="4"/>
  <c r="F408" i="4"/>
  <c r="E407" i="4"/>
  <c r="D402" i="1"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1" i="1" s="1"/>
  <c r="D366" i="4"/>
  <c r="C361" i="1" s="1"/>
  <c r="F365" i="4"/>
  <c r="F364" i="4"/>
  <c r="F363" i="4"/>
  <c r="E362" i="4"/>
  <c r="D362" i="4"/>
  <c r="F359" i="4"/>
  <c r="E358" i="4"/>
  <c r="D358" i="4"/>
  <c r="F358" i="4" s="1"/>
  <c r="F357" i="4"/>
  <c r="F356" i="4"/>
  <c r="E355" i="4"/>
  <c r="D355" i="4"/>
  <c r="D354" i="4" s="1"/>
  <c r="F354" i="4" s="1"/>
  <c r="E354" i="4"/>
  <c r="D349" i="1" s="1"/>
  <c r="F353" i="4"/>
  <c r="F352" i="4"/>
  <c r="F351" i="4"/>
  <c r="F350" i="4"/>
  <c r="E349" i="4"/>
  <c r="D349" i="4"/>
  <c r="F349" i="4" s="1"/>
  <c r="F348" i="4"/>
  <c r="F347" i="4"/>
  <c r="E346" i="4"/>
  <c r="D341" i="1" s="1"/>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F263" i="4" s="1"/>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1" i="1" s="1"/>
  <c r="D225" i="4"/>
  <c r="F225" i="4" s="1"/>
  <c r="F224" i="4"/>
  <c r="F223" i="4"/>
  <c r="E222" i="4"/>
  <c r="D222" i="4"/>
  <c r="F220" i="4"/>
  <c r="F219" i="4"/>
  <c r="F218" i="4"/>
  <c r="F217" i="4"/>
  <c r="E216" i="4"/>
  <c r="D212" i="1" s="1"/>
  <c r="D216" i="4"/>
  <c r="F216" i="4" s="1"/>
  <c r="F215" i="4"/>
  <c r="F214" i="4"/>
  <c r="F213" i="4"/>
  <c r="F212" i="4"/>
  <c r="F211" i="4"/>
  <c r="F210" i="4"/>
  <c r="F209" i="4"/>
  <c r="E208" i="4"/>
  <c r="D208" i="4"/>
  <c r="F208" i="4" s="1"/>
  <c r="F207" i="4"/>
  <c r="F206" i="4"/>
  <c r="F205" i="4"/>
  <c r="F204" i="4"/>
  <c r="E203" i="4"/>
  <c r="D199" i="1" s="1"/>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5" i="4" s="1"/>
  <c r="F133" i="4"/>
  <c r="F132" i="4"/>
  <c r="F131" i="4"/>
  <c r="F130" i="4"/>
  <c r="E129" i="4"/>
  <c r="D125" i="1" s="1"/>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0" i="1" s="1"/>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46" i="1" s="1"/>
  <c r="D50" i="4"/>
  <c r="F50" i="4" s="1"/>
  <c r="F48" i="4"/>
  <c r="F47" i="4"/>
  <c r="F46" i="4"/>
  <c r="F45" i="4"/>
  <c r="E44" i="4"/>
  <c r="E43" i="4" s="1"/>
  <c r="D39" i="1" s="1"/>
  <c r="D44" i="4"/>
  <c r="F44"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C4" i="1"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3" i="1"/>
  <c r="C1662" i="1"/>
  <c r="C1661" i="1"/>
  <c r="C1660" i="1"/>
  <c r="C1658" i="1"/>
  <c r="C1657" i="1"/>
  <c r="C1656" i="1"/>
  <c r="C1655" i="1"/>
  <c r="G1655" i="1" s="1"/>
  <c r="C1653" i="1"/>
  <c r="C1652" i="1"/>
  <c r="C1651" i="1"/>
  <c r="C1650" i="1"/>
  <c r="C1649" i="1"/>
  <c r="C1648" i="1"/>
  <c r="C1647" i="1"/>
  <c r="G1647" i="1" s="1"/>
  <c r="C1646" i="1"/>
  <c r="C1645" i="1"/>
  <c r="C1643" i="1"/>
  <c r="C1642" i="1"/>
  <c r="C1641" i="1"/>
  <c r="C1640" i="1"/>
  <c r="C1639"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6" i="1"/>
  <c r="C1576" i="1"/>
  <c r="J1576" i="1" s="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G1534" i="1" s="1"/>
  <c r="D1533" i="1"/>
  <c r="C1533" i="1"/>
  <c r="D1532" i="1"/>
  <c r="C1532" i="1"/>
  <c r="H1532" i="1" s="1"/>
  <c r="D1531" i="1"/>
  <c r="C1531" i="1"/>
  <c r="D1530" i="1"/>
  <c r="C1530" i="1"/>
  <c r="H1530" i="1" s="1"/>
  <c r="D1529" i="1"/>
  <c r="C1529" i="1"/>
  <c r="D1528" i="1"/>
  <c r="C1528" i="1"/>
  <c r="H1528" i="1" s="1"/>
  <c r="D1527" i="1"/>
  <c r="C1527" i="1"/>
  <c r="D1524" i="1"/>
  <c r="C1524" i="1"/>
  <c r="D1523" i="1"/>
  <c r="C1523" i="1"/>
  <c r="D1522" i="1"/>
  <c r="C1522" i="1"/>
  <c r="G1522" i="1" s="1"/>
  <c r="D1521" i="1"/>
  <c r="C1521" i="1"/>
  <c r="D1520" i="1"/>
  <c r="C1520" i="1"/>
  <c r="H1520" i="1" s="1"/>
  <c r="D1519" i="1"/>
  <c r="C1519" i="1"/>
  <c r="D1518" i="1"/>
  <c r="C1518" i="1"/>
  <c r="D1517" i="1"/>
  <c r="C1517" i="1"/>
  <c r="D1516" i="1"/>
  <c r="C1516" i="1"/>
  <c r="D1515" i="1"/>
  <c r="C1515" i="1"/>
  <c r="D1513" i="1"/>
  <c r="C1513" i="1"/>
  <c r="D1512" i="1"/>
  <c r="C1512" i="1"/>
  <c r="D1509" i="1"/>
  <c r="C1509" i="1"/>
  <c r="H1509" i="1" s="1"/>
  <c r="D1508" i="1"/>
  <c r="C1508" i="1"/>
  <c r="D1507" i="1"/>
  <c r="C1507" i="1"/>
  <c r="H1507" i="1" s="1"/>
  <c r="D1506" i="1"/>
  <c r="C1506" i="1"/>
  <c r="D1505" i="1"/>
  <c r="C1505" i="1"/>
  <c r="H1505" i="1" s="1"/>
  <c r="D1504" i="1"/>
  <c r="C1504" i="1"/>
  <c r="D1503" i="1"/>
  <c r="C1503" i="1"/>
  <c r="D1502" i="1"/>
  <c r="C1502" i="1"/>
  <c r="D1501" i="1"/>
  <c r="C1501" i="1"/>
  <c r="H1501" i="1" s="1"/>
  <c r="D1500" i="1"/>
  <c r="C1500" i="1"/>
  <c r="D1499" i="1"/>
  <c r="C1499" i="1"/>
  <c r="H1499" i="1" s="1"/>
  <c r="D1498" i="1"/>
  <c r="C1498" i="1"/>
  <c r="D1497" i="1"/>
  <c r="C1497" i="1"/>
  <c r="D1496" i="1"/>
  <c r="C1496" i="1"/>
  <c r="D1494" i="1"/>
  <c r="C1494" i="1"/>
  <c r="D1493" i="1"/>
  <c r="C1493" i="1"/>
  <c r="D1492" i="1"/>
  <c r="C1492" i="1"/>
  <c r="H1492" i="1" s="1"/>
  <c r="D1491" i="1"/>
  <c r="C1491" i="1"/>
  <c r="D1490" i="1"/>
  <c r="D1489" i="1"/>
  <c r="C1489" i="1"/>
  <c r="D1488" i="1"/>
  <c r="C1488" i="1"/>
  <c r="H1488" i="1" s="1"/>
  <c r="D1487" i="1"/>
  <c r="C1487" i="1"/>
  <c r="D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0" i="1"/>
  <c r="C1470" i="1"/>
  <c r="D1469" i="1"/>
  <c r="C1469" i="1"/>
  <c r="H1469" i="1" s="1"/>
  <c r="D1468" i="1"/>
  <c r="C1468" i="1"/>
  <c r="D1467" i="1"/>
  <c r="C1467" i="1"/>
  <c r="D1466" i="1"/>
  <c r="C1466" i="1"/>
  <c r="D1465" i="1"/>
  <c r="C1465" i="1"/>
  <c r="G1465" i="1" s="1"/>
  <c r="D1464" i="1"/>
  <c r="C1464" i="1"/>
  <c r="D1463" i="1"/>
  <c r="C1463" i="1"/>
  <c r="D1461" i="1"/>
  <c r="C1461" i="1"/>
  <c r="H1461" i="1" s="1"/>
  <c r="D1460" i="1"/>
  <c r="C1460" i="1"/>
  <c r="D1459" i="1"/>
  <c r="C1459" i="1"/>
  <c r="H1459" i="1" s="1"/>
  <c r="D1458" i="1"/>
  <c r="C1458" i="1"/>
  <c r="D1457" i="1"/>
  <c r="C1457" i="1"/>
  <c r="D1456" i="1"/>
  <c r="C1456" i="1"/>
  <c r="D1455" i="1"/>
  <c r="C1455" i="1"/>
  <c r="H1455" i="1" s="1"/>
  <c r="D1454" i="1"/>
  <c r="C1454" i="1"/>
  <c r="D1453" i="1"/>
  <c r="C1453" i="1"/>
  <c r="G1453" i="1" s="1"/>
  <c r="D1452" i="1"/>
  <c r="C1452" i="1"/>
  <c r="D1451" i="1"/>
  <c r="C1451" i="1"/>
  <c r="H1451" i="1" s="1"/>
  <c r="D1450" i="1"/>
  <c r="C1450" i="1"/>
  <c r="D1449" i="1"/>
  <c r="C1449" i="1"/>
  <c r="H1449" i="1" s="1"/>
  <c r="D1448" i="1"/>
  <c r="C1448" i="1"/>
  <c r="D1447" i="1"/>
  <c r="C1447" i="1"/>
  <c r="D1446" i="1"/>
  <c r="C1446" i="1"/>
  <c r="D1445" i="1"/>
  <c r="C1445" i="1"/>
  <c r="D1444" i="1"/>
  <c r="C1444" i="1"/>
  <c r="D1443" i="1"/>
  <c r="C1443" i="1"/>
  <c r="H1443" i="1" s="1"/>
  <c r="D1442" i="1"/>
  <c r="C1442" i="1"/>
  <c r="D1441" i="1"/>
  <c r="C1441" i="1"/>
  <c r="D1440" i="1"/>
  <c r="C1440" i="1"/>
  <c r="D1438" i="1"/>
  <c r="C1438" i="1"/>
  <c r="D1437" i="1"/>
  <c r="C1437" i="1"/>
  <c r="D1436" i="1"/>
  <c r="C1436" i="1"/>
  <c r="D1435" i="1"/>
  <c r="D1434" i="1"/>
  <c r="C1434" i="1"/>
  <c r="D1433" i="1"/>
  <c r="C1433" i="1"/>
  <c r="D1430" i="1"/>
  <c r="C1430" i="1"/>
  <c r="D1429" i="1"/>
  <c r="C1429" i="1"/>
  <c r="D1428" i="1"/>
  <c r="C1428" i="1"/>
  <c r="H1428" i="1" s="1"/>
  <c r="D1427" i="1"/>
  <c r="C1427" i="1"/>
  <c r="D1426" i="1"/>
  <c r="C1426" i="1"/>
  <c r="D1425" i="1"/>
  <c r="C1425" i="1"/>
  <c r="D1424" i="1"/>
  <c r="D1423" i="1"/>
  <c r="C1423" i="1"/>
  <c r="D1422" i="1"/>
  <c r="C1422" i="1"/>
  <c r="H1422" i="1" s="1"/>
  <c r="D1421" i="1"/>
  <c r="C1421" i="1"/>
  <c r="G1421" i="1" s="1"/>
  <c r="D1420" i="1"/>
  <c r="C1420" i="1"/>
  <c r="D1419" i="1"/>
  <c r="C1419" i="1"/>
  <c r="D1418" i="1"/>
  <c r="C1418" i="1"/>
  <c r="G1418" i="1" s="1"/>
  <c r="D1417" i="1"/>
  <c r="C1417" i="1"/>
  <c r="D1416" i="1"/>
  <c r="C1416" i="1"/>
  <c r="D1415" i="1"/>
  <c r="C1415" i="1"/>
  <c r="G1415" i="1" s="1"/>
  <c r="D1414" i="1"/>
  <c r="C1414" i="1"/>
  <c r="D1413" i="1"/>
  <c r="C1413" i="1"/>
  <c r="H1413" i="1" s="1"/>
  <c r="D1412" i="1"/>
  <c r="C1412" i="1"/>
  <c r="G1412" i="1" s="1"/>
  <c r="D1411" i="1"/>
  <c r="C1411" i="1"/>
  <c r="D1410" i="1"/>
  <c r="C1410" i="1"/>
  <c r="C1409"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D1301"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H1277" i="1" s="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H1263" i="1" s="1"/>
  <c r="D1262" i="1"/>
  <c r="C1262" i="1"/>
  <c r="D1261" i="1"/>
  <c r="C1261" i="1"/>
  <c r="C1260" i="1"/>
  <c r="D1258" i="1"/>
  <c r="C1258" i="1"/>
  <c r="D1257" i="1"/>
  <c r="C1257" i="1"/>
  <c r="H1257" i="1" s="1"/>
  <c r="C1256" i="1"/>
  <c r="D1254" i="1"/>
  <c r="C1254" i="1"/>
  <c r="H1254" i="1" s="1"/>
  <c r="D1253" i="1"/>
  <c r="C1253" i="1"/>
  <c r="D1252" i="1"/>
  <c r="C1252" i="1"/>
  <c r="D1251" i="1"/>
  <c r="C1251" i="1"/>
  <c r="D1250" i="1"/>
  <c r="C1250" i="1"/>
  <c r="D1249" i="1"/>
  <c r="C1249" i="1"/>
  <c r="D1248" i="1"/>
  <c r="C1248" i="1"/>
  <c r="H1248" i="1" s="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G1235" i="1" s="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4" i="1"/>
  <c r="C1214" i="1"/>
  <c r="G1214" i="1" s="1"/>
  <c r="D1213" i="1"/>
  <c r="C1213" i="1"/>
  <c r="D1212" i="1"/>
  <c r="C1212" i="1"/>
  <c r="D1211" i="1"/>
  <c r="C1211" i="1"/>
  <c r="G1211" i="1" s="1"/>
  <c r="D1210" i="1"/>
  <c r="C1210" i="1"/>
  <c r="D1209" i="1"/>
  <c r="C1209" i="1"/>
  <c r="D1208" i="1"/>
  <c r="C1208" i="1"/>
  <c r="G1208" i="1" s="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G1184" i="1" s="1"/>
  <c r="D1183" i="1"/>
  <c r="C1183" i="1"/>
  <c r="D1179" i="1"/>
  <c r="C1179" i="1"/>
  <c r="D1178" i="1"/>
  <c r="C1178" i="1"/>
  <c r="D1177" i="1"/>
  <c r="C1177" i="1"/>
  <c r="D1176" i="1"/>
  <c r="C1176" i="1"/>
  <c r="D1175" i="1"/>
  <c r="C1175" i="1"/>
  <c r="D1174" i="1"/>
  <c r="C1174" i="1"/>
  <c r="D1173" i="1"/>
  <c r="C1173" i="1"/>
  <c r="D1172" i="1"/>
  <c r="C1172" i="1"/>
  <c r="G1172" i="1" s="1"/>
  <c r="D1171" i="1"/>
  <c r="C1171" i="1"/>
  <c r="D1169" i="1"/>
  <c r="C1169" i="1"/>
  <c r="D1168" i="1"/>
  <c r="C1168" i="1"/>
  <c r="D1167" i="1"/>
  <c r="C1167" i="1"/>
  <c r="D1166" i="1"/>
  <c r="C1166" i="1"/>
  <c r="D1165" i="1"/>
  <c r="C1165" i="1"/>
  <c r="D1164" i="1"/>
  <c r="C1164" i="1"/>
  <c r="D1163" i="1"/>
  <c r="C1163" i="1"/>
  <c r="G1163" i="1" s="1"/>
  <c r="D1162" i="1"/>
  <c r="C1162" i="1"/>
  <c r="D1161" i="1"/>
  <c r="C1161" i="1"/>
  <c r="D1160" i="1"/>
  <c r="C1160" i="1"/>
  <c r="D1159" i="1"/>
  <c r="C1159" i="1"/>
  <c r="D1158" i="1"/>
  <c r="C1158" i="1"/>
  <c r="D1157" i="1"/>
  <c r="C1157" i="1"/>
  <c r="G1157" i="1" s="1"/>
  <c r="D1156" i="1"/>
  <c r="C1156" i="1"/>
  <c r="D1154" i="1"/>
  <c r="C1154" i="1"/>
  <c r="D1153" i="1"/>
  <c r="C1153" i="1"/>
  <c r="D1151" i="1"/>
  <c r="C1151" i="1"/>
  <c r="D1150" i="1"/>
  <c r="C1150" i="1"/>
  <c r="D1149" i="1"/>
  <c r="C1149" i="1"/>
  <c r="H1149" i="1" s="1"/>
  <c r="D1147" i="1"/>
  <c r="C1147" i="1"/>
  <c r="D1146" i="1"/>
  <c r="C1146" i="1"/>
  <c r="D1145" i="1"/>
  <c r="C1145" i="1"/>
  <c r="D1144" i="1"/>
  <c r="C1144" i="1"/>
  <c r="D1143" i="1"/>
  <c r="C1143" i="1"/>
  <c r="H1143" i="1" s="1"/>
  <c r="D1142" i="1"/>
  <c r="C1142"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D1112" i="1"/>
  <c r="C1112" i="1"/>
  <c r="D1111" i="1"/>
  <c r="C1111" i="1"/>
  <c r="D1110" i="1"/>
  <c r="C1110" i="1"/>
  <c r="D1109" i="1"/>
  <c r="C1109" i="1"/>
  <c r="G1109" i="1" s="1"/>
  <c r="D1108" i="1"/>
  <c r="C1108" i="1"/>
  <c r="D1107" i="1"/>
  <c r="C1107" i="1"/>
  <c r="D1106" i="1"/>
  <c r="C1106" i="1"/>
  <c r="G1106" i="1" s="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4" i="1"/>
  <c r="C1094" i="1"/>
  <c r="D1092" i="1"/>
  <c r="C1092" i="1"/>
  <c r="D1091" i="1"/>
  <c r="C1091" i="1"/>
  <c r="D1090" i="1"/>
  <c r="C1090" i="1"/>
  <c r="D1089" i="1"/>
  <c r="C1089" i="1"/>
  <c r="H1089" i="1" s="1"/>
  <c r="D1088" i="1"/>
  <c r="C1088" i="1"/>
  <c r="D1087" i="1"/>
  <c r="C1087" i="1"/>
  <c r="D1086" i="1"/>
  <c r="C1086" i="1"/>
  <c r="D1085" i="1"/>
  <c r="C1085" i="1"/>
  <c r="D1084" i="1"/>
  <c r="C1084" i="1"/>
  <c r="D1083" i="1"/>
  <c r="C1083" i="1"/>
  <c r="D1082" i="1"/>
  <c r="C1082" i="1"/>
  <c r="D1080" i="1"/>
  <c r="C1080" i="1"/>
  <c r="H1080" i="1" s="1"/>
  <c r="D1079" i="1"/>
  <c r="C1079" i="1"/>
  <c r="D1078" i="1"/>
  <c r="C1078" i="1"/>
  <c r="D1077" i="1"/>
  <c r="C1077" i="1"/>
  <c r="H1077" i="1" s="1"/>
  <c r="D1076" i="1"/>
  <c r="C1076"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H1053" i="1" s="1"/>
  <c r="D1052" i="1"/>
  <c r="C1052" i="1"/>
  <c r="D1051" i="1"/>
  <c r="C1051" i="1"/>
  <c r="D1050" i="1"/>
  <c r="D1049" i="1"/>
  <c r="C1049" i="1"/>
  <c r="D1048" i="1"/>
  <c r="C1048" i="1"/>
  <c r="D1047" i="1"/>
  <c r="C1047" i="1"/>
  <c r="D1046" i="1"/>
  <c r="C1046" i="1"/>
  <c r="D1045" i="1"/>
  <c r="C1045" i="1"/>
  <c r="D1044" i="1"/>
  <c r="C1044" i="1"/>
  <c r="H1044" i="1" s="1"/>
  <c r="D1043" i="1"/>
  <c r="C1043" i="1"/>
  <c r="G1043" i="1" s="1"/>
  <c r="D1042" i="1"/>
  <c r="C1042" i="1"/>
  <c r="D1041" i="1"/>
  <c r="C1041" i="1"/>
  <c r="H1041" i="1" s="1"/>
  <c r="D1039" i="1"/>
  <c r="C1039" i="1"/>
  <c r="D1038" i="1"/>
  <c r="C1038" i="1"/>
  <c r="D1037" i="1"/>
  <c r="C1037" i="1"/>
  <c r="G1037" i="1" s="1"/>
  <c r="D1036" i="1"/>
  <c r="C1036" i="1"/>
  <c r="H1036" i="1" s="1"/>
  <c r="D1035" i="1"/>
  <c r="C1035" i="1"/>
  <c r="C1034" i="1"/>
  <c r="D1033" i="1"/>
  <c r="C1033" i="1"/>
  <c r="H1033" i="1" s="1"/>
  <c r="D1032" i="1"/>
  <c r="C1032" i="1"/>
  <c r="D1031" i="1"/>
  <c r="C1031" i="1"/>
  <c r="H1031" i="1" s="1"/>
  <c r="D1030" i="1"/>
  <c r="C1030" i="1"/>
  <c r="D1029" i="1"/>
  <c r="C1029" i="1"/>
  <c r="H1029" i="1" s="1"/>
  <c r="D1028" i="1"/>
  <c r="C1028" i="1"/>
  <c r="D1027" i="1"/>
  <c r="C1027" i="1"/>
  <c r="D1026" i="1"/>
  <c r="C1026" i="1"/>
  <c r="D1025" i="1"/>
  <c r="C1025" i="1"/>
  <c r="D1023" i="1"/>
  <c r="C1023" i="1"/>
  <c r="H1023" i="1" s="1"/>
  <c r="D1022" i="1"/>
  <c r="C1022" i="1"/>
  <c r="D1021" i="1"/>
  <c r="C1021" i="1"/>
  <c r="D1020" i="1"/>
  <c r="C1020" i="1"/>
  <c r="H1020" i="1" s="1"/>
  <c r="D1019" i="1"/>
  <c r="C1019" i="1"/>
  <c r="D1016" i="1"/>
  <c r="C1016" i="1"/>
  <c r="D1015" i="1"/>
  <c r="C1015" i="1"/>
  <c r="D1014" i="1"/>
  <c r="C1014" i="1"/>
  <c r="C1013" i="1"/>
  <c r="D1010" i="1"/>
  <c r="C1010" i="1"/>
  <c r="D1009" i="1"/>
  <c r="C1009" i="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D987" i="1"/>
  <c r="C987" i="1"/>
  <c r="H987" i="1" s="1"/>
  <c r="D986" i="1"/>
  <c r="C986" i="1"/>
  <c r="H986" i="1" s="1"/>
  <c r="D985" i="1"/>
  <c r="C985" i="1"/>
  <c r="D984" i="1"/>
  <c r="C984" i="1"/>
  <c r="H984" i="1" s="1"/>
  <c r="D983" i="1"/>
  <c r="C983" i="1"/>
  <c r="H983" i="1" s="1"/>
  <c r="D982" i="1"/>
  <c r="C982" i="1"/>
  <c r="D981" i="1"/>
  <c r="C981" i="1"/>
  <c r="D980" i="1"/>
  <c r="C980" i="1"/>
  <c r="D979" i="1"/>
  <c r="C979" i="1"/>
  <c r="D978" i="1"/>
  <c r="C978" i="1"/>
  <c r="H978" i="1" s="1"/>
  <c r="D977" i="1"/>
  <c r="C977" i="1"/>
  <c r="D976" i="1"/>
  <c r="C976" i="1"/>
  <c r="D975" i="1"/>
  <c r="C975" i="1"/>
  <c r="H975" i="1" s="1"/>
  <c r="D974" i="1"/>
  <c r="C974" i="1"/>
  <c r="H974" i="1" s="1"/>
  <c r="D973" i="1"/>
  <c r="C973" i="1"/>
  <c r="D972" i="1"/>
  <c r="C972" i="1"/>
  <c r="D971" i="1"/>
  <c r="C971" i="1"/>
  <c r="D970" i="1"/>
  <c r="C970" i="1"/>
  <c r="D969" i="1"/>
  <c r="C969" i="1"/>
  <c r="H969" i="1" s="1"/>
  <c r="D968" i="1"/>
  <c r="C968" i="1"/>
  <c r="H968" i="1" s="1"/>
  <c r="D967" i="1"/>
  <c r="C967" i="1"/>
  <c r="D966" i="1"/>
  <c r="C966" i="1"/>
  <c r="H966" i="1" s="1"/>
  <c r="D965" i="1"/>
  <c r="C965" i="1"/>
  <c r="H965" i="1" s="1"/>
  <c r="D964" i="1"/>
  <c r="C964" i="1"/>
  <c r="D963" i="1"/>
  <c r="C963" i="1"/>
  <c r="D962" i="1"/>
  <c r="C962" i="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D947" i="1"/>
  <c r="C947" i="1"/>
  <c r="D946" i="1"/>
  <c r="C946" i="1"/>
  <c r="D945" i="1"/>
  <c r="C945" i="1"/>
  <c r="D944" i="1"/>
  <c r="C944" i="1"/>
  <c r="H944" i="1" s="1"/>
  <c r="D943" i="1"/>
  <c r="C943" i="1"/>
  <c r="D942" i="1"/>
  <c r="C942" i="1"/>
  <c r="H942" i="1" s="1"/>
  <c r="D941" i="1"/>
  <c r="C941" i="1"/>
  <c r="D940" i="1"/>
  <c r="C940" i="1"/>
  <c r="D939" i="1"/>
  <c r="C939" i="1"/>
  <c r="H939" i="1" s="1"/>
  <c r="D938" i="1"/>
  <c r="C938" i="1"/>
  <c r="H938" i="1" s="1"/>
  <c r="D937" i="1"/>
  <c r="C937" i="1"/>
  <c r="D936" i="1"/>
  <c r="C936" i="1"/>
  <c r="H936" i="1" s="1"/>
  <c r="D935" i="1"/>
  <c r="C935" i="1"/>
  <c r="H935" i="1" s="1"/>
  <c r="D934" i="1"/>
  <c r="C934" i="1"/>
  <c r="H934" i="1" s="1"/>
  <c r="D933" i="1"/>
  <c r="C933" i="1"/>
  <c r="D932" i="1"/>
  <c r="C932" i="1"/>
  <c r="D931" i="1"/>
  <c r="C931" i="1"/>
  <c r="D930" i="1"/>
  <c r="C930" i="1"/>
  <c r="H930" i="1" s="1"/>
  <c r="D929" i="1"/>
  <c r="C929" i="1"/>
  <c r="H929" i="1" s="1"/>
  <c r="D928" i="1"/>
  <c r="C928" i="1"/>
  <c r="D927" i="1"/>
  <c r="C927" i="1"/>
  <c r="D926" i="1"/>
  <c r="C926" i="1"/>
  <c r="D925" i="1"/>
  <c r="C925" i="1"/>
  <c r="D924" i="1"/>
  <c r="C924" i="1"/>
  <c r="D923" i="1"/>
  <c r="C923" i="1"/>
  <c r="D922" i="1"/>
  <c r="C922" i="1"/>
  <c r="D921" i="1"/>
  <c r="C921" i="1"/>
  <c r="H921" i="1" s="1"/>
  <c r="D920" i="1"/>
  <c r="C920" i="1"/>
  <c r="H920" i="1" s="1"/>
  <c r="D919" i="1"/>
  <c r="C919" i="1"/>
  <c r="D918" i="1"/>
  <c r="C918" i="1"/>
  <c r="D917" i="1"/>
  <c r="C917" i="1"/>
  <c r="H917" i="1" s="1"/>
  <c r="D916" i="1"/>
  <c r="C916" i="1"/>
  <c r="D915" i="1"/>
  <c r="C915" i="1"/>
  <c r="H915" i="1" s="1"/>
  <c r="D914" i="1"/>
  <c r="C914" i="1"/>
  <c r="H914" i="1" s="1"/>
  <c r="D913" i="1"/>
  <c r="C913" i="1"/>
  <c r="D912" i="1"/>
  <c r="C912" i="1"/>
  <c r="H912" i="1" s="1"/>
  <c r="D911" i="1"/>
  <c r="C911" i="1"/>
  <c r="H911" i="1" s="1"/>
  <c r="D910" i="1"/>
  <c r="C910" i="1"/>
  <c r="D909" i="1"/>
  <c r="C909" i="1"/>
  <c r="H909" i="1" s="1"/>
  <c r="D908" i="1"/>
  <c r="C908" i="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D883" i="1"/>
  <c r="C883" i="1"/>
  <c r="D882" i="1"/>
  <c r="C882" i="1"/>
  <c r="D881" i="1"/>
  <c r="C881" i="1"/>
  <c r="H881" i="1" s="1"/>
  <c r="D880" i="1"/>
  <c r="C880" i="1"/>
  <c r="H880" i="1" s="1"/>
  <c r="D879" i="1"/>
  <c r="C879" i="1"/>
  <c r="D878" i="1"/>
  <c r="C878" i="1"/>
  <c r="H878" i="1" s="1"/>
  <c r="D877" i="1"/>
  <c r="C877" i="1"/>
  <c r="D876" i="1"/>
  <c r="C876" i="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H863" i="1" s="1"/>
  <c r="D862" i="1"/>
  <c r="C862" i="1"/>
  <c r="H862" i="1" s="1"/>
  <c r="D861" i="1"/>
  <c r="C861" i="1"/>
  <c r="G861" i="1" s="1"/>
  <c r="D860" i="1"/>
  <c r="C860" i="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H845" i="1" s="1"/>
  <c r="D844" i="1"/>
  <c r="C844" i="1"/>
  <c r="D843" i="1"/>
  <c r="C843" i="1"/>
  <c r="D842" i="1"/>
  <c r="C842" i="1"/>
  <c r="H842" i="1" s="1"/>
  <c r="D841" i="1"/>
  <c r="C841" i="1"/>
  <c r="D840" i="1"/>
  <c r="C840" i="1"/>
  <c r="H840" i="1" s="1"/>
  <c r="D839" i="1"/>
  <c r="C839" i="1"/>
  <c r="D838" i="1"/>
  <c r="C838" i="1"/>
  <c r="D837" i="1"/>
  <c r="C837" i="1"/>
  <c r="D836" i="1"/>
  <c r="C836" i="1"/>
  <c r="D835" i="1"/>
  <c r="C835" i="1"/>
  <c r="D834" i="1"/>
  <c r="C834" i="1"/>
  <c r="D833" i="1"/>
  <c r="C833" i="1"/>
  <c r="D832" i="1"/>
  <c r="C832" i="1"/>
  <c r="H832" i="1" s="1"/>
  <c r="D831" i="1"/>
  <c r="C831" i="1"/>
  <c r="D830" i="1"/>
  <c r="C830" i="1"/>
  <c r="H830" i="1" s="1"/>
  <c r="D829" i="1"/>
  <c r="C829" i="1"/>
  <c r="D828" i="1"/>
  <c r="C828" i="1"/>
  <c r="D827" i="1"/>
  <c r="C827" i="1"/>
  <c r="H827" i="1" s="1"/>
  <c r="D826" i="1"/>
  <c r="C826" i="1"/>
  <c r="D825" i="1"/>
  <c r="C825" i="1"/>
  <c r="G825" i="1" s="1"/>
  <c r="D824" i="1"/>
  <c r="C824" i="1"/>
  <c r="D823" i="1"/>
  <c r="C823" i="1"/>
  <c r="D822" i="1"/>
  <c r="C822" i="1"/>
  <c r="D821" i="1"/>
  <c r="C821" i="1"/>
  <c r="D820" i="1"/>
  <c r="C820" i="1"/>
  <c r="G820" i="1" s="1"/>
  <c r="D819" i="1"/>
  <c r="C819" i="1"/>
  <c r="D818" i="1"/>
  <c r="C818" i="1"/>
  <c r="D817" i="1"/>
  <c r="C817" i="1"/>
  <c r="D816" i="1"/>
  <c r="C816" i="1"/>
  <c r="H816" i="1" s="1"/>
  <c r="D815" i="1"/>
  <c r="C815" i="1"/>
  <c r="D814" i="1"/>
  <c r="C814" i="1"/>
  <c r="H814" i="1" s="1"/>
  <c r="D813" i="1"/>
  <c r="C813" i="1"/>
  <c r="H813" i="1" s="1"/>
  <c r="D812" i="1"/>
  <c r="C812" i="1"/>
  <c r="H812" i="1" s="1"/>
  <c r="D811" i="1"/>
  <c r="C811" i="1"/>
  <c r="D810" i="1"/>
  <c r="C810" i="1"/>
  <c r="D809" i="1"/>
  <c r="C809" i="1"/>
  <c r="H809" i="1" s="1"/>
  <c r="D808" i="1"/>
  <c r="C808" i="1"/>
  <c r="D807" i="1"/>
  <c r="C807" i="1"/>
  <c r="G807" i="1" s="1"/>
  <c r="D806" i="1"/>
  <c r="C806" i="1"/>
  <c r="D805" i="1"/>
  <c r="C805" i="1"/>
  <c r="D804" i="1"/>
  <c r="C804" i="1"/>
  <c r="D803" i="1"/>
  <c r="C803" i="1"/>
  <c r="H803" i="1" s="1"/>
  <c r="D802" i="1"/>
  <c r="C802" i="1"/>
  <c r="D801" i="1"/>
  <c r="C801" i="1"/>
  <c r="D800" i="1"/>
  <c r="C800" i="1"/>
  <c r="H800" i="1" s="1"/>
  <c r="D799" i="1"/>
  <c r="C799" i="1"/>
  <c r="D798" i="1"/>
  <c r="C798" i="1"/>
  <c r="H798" i="1" s="1"/>
  <c r="D797" i="1"/>
  <c r="C797" i="1"/>
  <c r="D796" i="1"/>
  <c r="C796" i="1"/>
  <c r="D795" i="1"/>
  <c r="C795" i="1"/>
  <c r="H795" i="1" s="1"/>
  <c r="D794" i="1"/>
  <c r="C794" i="1"/>
  <c r="D793" i="1"/>
  <c r="C793" i="1"/>
  <c r="D792" i="1"/>
  <c r="C792" i="1"/>
  <c r="H792" i="1" s="1"/>
  <c r="D791" i="1"/>
  <c r="C791" i="1"/>
  <c r="H791" i="1" s="1"/>
  <c r="D790" i="1"/>
  <c r="C790" i="1"/>
  <c r="H790" i="1" s="1"/>
  <c r="D789" i="1"/>
  <c r="C789" i="1"/>
  <c r="H789" i="1" s="1"/>
  <c r="D788" i="1"/>
  <c r="C788" i="1"/>
  <c r="D787" i="1"/>
  <c r="C787" i="1"/>
  <c r="D786" i="1"/>
  <c r="C786" i="1"/>
  <c r="D785" i="1"/>
  <c r="C785" i="1"/>
  <c r="D784" i="1"/>
  <c r="C784" i="1"/>
  <c r="H784" i="1" s="1"/>
  <c r="D783" i="1"/>
  <c r="C783" i="1"/>
  <c r="H783" i="1" s="1"/>
  <c r="D782" i="1"/>
  <c r="C782" i="1"/>
  <c r="D781" i="1"/>
  <c r="C781" i="1"/>
  <c r="D780" i="1"/>
  <c r="C780" i="1"/>
  <c r="D779" i="1"/>
  <c r="C779" i="1"/>
  <c r="H779" i="1" s="1"/>
  <c r="D778" i="1"/>
  <c r="C778" i="1"/>
  <c r="H778" i="1" s="1"/>
  <c r="D777" i="1"/>
  <c r="C777" i="1"/>
  <c r="H777" i="1" s="1"/>
  <c r="D776" i="1"/>
  <c r="C776" i="1"/>
  <c r="H776" i="1" s="1"/>
  <c r="D775" i="1"/>
  <c r="C775" i="1"/>
  <c r="D774" i="1"/>
  <c r="C774" i="1"/>
  <c r="H774" i="1" s="1"/>
  <c r="D773" i="1"/>
  <c r="C773" i="1"/>
  <c r="D772" i="1"/>
  <c r="C772" i="1"/>
  <c r="D771" i="1"/>
  <c r="C771" i="1"/>
  <c r="H771" i="1" s="1"/>
  <c r="D770" i="1"/>
  <c r="C770" i="1"/>
  <c r="D769" i="1"/>
  <c r="C769" i="1"/>
  <c r="D768" i="1"/>
  <c r="C768" i="1"/>
  <c r="H768" i="1" s="1"/>
  <c r="D767" i="1"/>
  <c r="C767" i="1"/>
  <c r="D766" i="1"/>
  <c r="C766" i="1"/>
  <c r="D765" i="1"/>
  <c r="C765" i="1"/>
  <c r="D764" i="1"/>
  <c r="C764" i="1"/>
  <c r="H764" i="1" s="1"/>
  <c r="D763" i="1"/>
  <c r="C763" i="1"/>
  <c r="D762" i="1"/>
  <c r="C762" i="1"/>
  <c r="D761" i="1"/>
  <c r="C761" i="1"/>
  <c r="D760" i="1"/>
  <c r="C760" i="1"/>
  <c r="H760" i="1" s="1"/>
  <c r="D759" i="1"/>
  <c r="C759" i="1"/>
  <c r="H759" i="1" s="1"/>
  <c r="D758" i="1"/>
  <c r="C758" i="1"/>
  <c r="D757" i="1"/>
  <c r="C757" i="1"/>
  <c r="D756" i="1"/>
  <c r="C756" i="1"/>
  <c r="D755" i="1"/>
  <c r="C755" i="1"/>
  <c r="H755" i="1" s="1"/>
  <c r="D754" i="1"/>
  <c r="C754" i="1"/>
  <c r="D753" i="1"/>
  <c r="C753" i="1"/>
  <c r="H753" i="1" s="1"/>
  <c r="D752" i="1"/>
  <c r="C752" i="1"/>
  <c r="H752" i="1" s="1"/>
  <c r="D751" i="1"/>
  <c r="C751" i="1"/>
  <c r="D750" i="1"/>
  <c r="C750" i="1"/>
  <c r="H750" i="1" s="1"/>
  <c r="D749" i="1"/>
  <c r="C749" i="1"/>
  <c r="D748" i="1"/>
  <c r="C748" i="1"/>
  <c r="D747" i="1"/>
  <c r="C747" i="1"/>
  <c r="H747" i="1" s="1"/>
  <c r="D746" i="1"/>
  <c r="C746" i="1"/>
  <c r="D745" i="1"/>
  <c r="C745" i="1"/>
  <c r="D744" i="1"/>
  <c r="C744" i="1"/>
  <c r="H744" i="1" s="1"/>
  <c r="D743" i="1"/>
  <c r="C743" i="1"/>
  <c r="H743" i="1" s="1"/>
  <c r="D742" i="1"/>
  <c r="C742" i="1"/>
  <c r="H742" i="1" s="1"/>
  <c r="D741" i="1"/>
  <c r="C741" i="1"/>
  <c r="H741" i="1" s="1"/>
  <c r="D740" i="1"/>
  <c r="C740" i="1"/>
  <c r="D739" i="1"/>
  <c r="C739" i="1"/>
  <c r="D738" i="1"/>
  <c r="C738" i="1"/>
  <c r="H738" i="1" s="1"/>
  <c r="D737" i="1"/>
  <c r="C737" i="1"/>
  <c r="D736" i="1"/>
  <c r="C736" i="1"/>
  <c r="H736" i="1" s="1"/>
  <c r="D735" i="1"/>
  <c r="C735" i="1"/>
  <c r="H735" i="1" s="1"/>
  <c r="D734" i="1"/>
  <c r="C734" i="1"/>
  <c r="D733" i="1"/>
  <c r="C733" i="1"/>
  <c r="D732" i="1"/>
  <c r="C732" i="1"/>
  <c r="D731" i="1"/>
  <c r="C731" i="1"/>
  <c r="H731" i="1" s="1"/>
  <c r="D730" i="1"/>
  <c r="C730" i="1"/>
  <c r="H730" i="1" s="1"/>
  <c r="D729" i="1"/>
  <c r="C729" i="1"/>
  <c r="H729" i="1" s="1"/>
  <c r="D728" i="1"/>
  <c r="C728" i="1"/>
  <c r="H728" i="1" s="1"/>
  <c r="D727" i="1"/>
  <c r="C727" i="1"/>
  <c r="D726" i="1"/>
  <c r="C726" i="1"/>
  <c r="H726" i="1" s="1"/>
  <c r="D725" i="1"/>
  <c r="C725" i="1"/>
  <c r="D724" i="1"/>
  <c r="C724" i="1"/>
  <c r="D723" i="1"/>
  <c r="C723" i="1"/>
  <c r="D722" i="1"/>
  <c r="C722" i="1"/>
  <c r="D721" i="1"/>
  <c r="C721" i="1"/>
  <c r="D720" i="1"/>
  <c r="C720" i="1"/>
  <c r="H720" i="1" s="1"/>
  <c r="D719" i="1"/>
  <c r="C719" i="1"/>
  <c r="G719" i="1" s="1"/>
  <c r="D718" i="1"/>
  <c r="C718" i="1"/>
  <c r="H718" i="1" s="1"/>
  <c r="D717" i="1"/>
  <c r="C717" i="1"/>
  <c r="H717" i="1" s="1"/>
  <c r="D716" i="1"/>
  <c r="C716" i="1"/>
  <c r="D715" i="1"/>
  <c r="C715" i="1"/>
  <c r="D714" i="1"/>
  <c r="C714" i="1"/>
  <c r="H714" i="1" s="1"/>
  <c r="D713" i="1"/>
  <c r="C713" i="1"/>
  <c r="D712" i="1"/>
  <c r="C712" i="1"/>
  <c r="H712" i="1" s="1"/>
  <c r="D711" i="1"/>
  <c r="C711" i="1"/>
  <c r="H711" i="1" s="1"/>
  <c r="D710" i="1"/>
  <c r="C710" i="1"/>
  <c r="D709" i="1"/>
  <c r="C709" i="1"/>
  <c r="D708" i="1"/>
  <c r="C708" i="1"/>
  <c r="D707" i="1"/>
  <c r="C707" i="1"/>
  <c r="D706" i="1"/>
  <c r="C706" i="1"/>
  <c r="D705" i="1"/>
  <c r="C705" i="1"/>
  <c r="H705" i="1" s="1"/>
  <c r="D704" i="1"/>
  <c r="C704" i="1"/>
  <c r="H704" i="1" s="1"/>
  <c r="D703" i="1"/>
  <c r="C703" i="1"/>
  <c r="D702" i="1"/>
  <c r="C702" i="1"/>
  <c r="H702" i="1" s="1"/>
  <c r="D701" i="1"/>
  <c r="C701" i="1"/>
  <c r="D700" i="1"/>
  <c r="C700" i="1"/>
  <c r="D699" i="1"/>
  <c r="C699" i="1"/>
  <c r="H699" i="1" s="1"/>
  <c r="D698" i="1"/>
  <c r="C698" i="1"/>
  <c r="D697" i="1"/>
  <c r="C697" i="1"/>
  <c r="D696" i="1"/>
  <c r="C696" i="1"/>
  <c r="D695" i="1"/>
  <c r="C695" i="1"/>
  <c r="H695" i="1" s="1"/>
  <c r="D694" i="1"/>
  <c r="C694" i="1"/>
  <c r="D693" i="1"/>
  <c r="C693" i="1"/>
  <c r="H693" i="1" s="1"/>
  <c r="D692" i="1"/>
  <c r="C692" i="1"/>
  <c r="D691" i="1"/>
  <c r="C691" i="1"/>
  <c r="D690" i="1"/>
  <c r="C690" i="1"/>
  <c r="D689" i="1"/>
  <c r="C689" i="1"/>
  <c r="H689" i="1" s="1"/>
  <c r="D688" i="1"/>
  <c r="C688" i="1"/>
  <c r="D687" i="1"/>
  <c r="C687" i="1"/>
  <c r="H687" i="1" s="1"/>
  <c r="D686" i="1"/>
  <c r="C686" i="1"/>
  <c r="D685" i="1"/>
  <c r="C685" i="1"/>
  <c r="D684" i="1"/>
  <c r="C684" i="1"/>
  <c r="D683" i="1"/>
  <c r="C683" i="1"/>
  <c r="H683" i="1" s="1"/>
  <c r="D682" i="1"/>
  <c r="C682" i="1"/>
  <c r="D681" i="1"/>
  <c r="C681" i="1"/>
  <c r="H681" i="1" s="1"/>
  <c r="D680" i="1"/>
  <c r="C680" i="1"/>
  <c r="D679" i="1"/>
  <c r="C679" i="1"/>
  <c r="D678" i="1"/>
  <c r="C678" i="1"/>
  <c r="H678" i="1" s="1"/>
  <c r="D677" i="1"/>
  <c r="C677" i="1"/>
  <c r="D676" i="1"/>
  <c r="C676" i="1"/>
  <c r="D675" i="1"/>
  <c r="C675" i="1"/>
  <c r="H675" i="1" s="1"/>
  <c r="D674" i="1"/>
  <c r="C674" i="1"/>
  <c r="D673" i="1"/>
  <c r="C673" i="1"/>
  <c r="D672" i="1"/>
  <c r="C672" i="1"/>
  <c r="H672" i="1" s="1"/>
  <c r="D671" i="1"/>
  <c r="C671" i="1"/>
  <c r="D670" i="1"/>
  <c r="C670" i="1"/>
  <c r="D669" i="1"/>
  <c r="C669" i="1"/>
  <c r="H669" i="1" s="1"/>
  <c r="D668" i="1"/>
  <c r="C668" i="1"/>
  <c r="H668" i="1" s="1"/>
  <c r="D667" i="1"/>
  <c r="C667" i="1"/>
  <c r="D666" i="1"/>
  <c r="C666" i="1"/>
  <c r="D665" i="1"/>
  <c r="C665" i="1"/>
  <c r="D664" i="1"/>
  <c r="C664" i="1"/>
  <c r="H664" i="1" s="1"/>
  <c r="D663" i="1"/>
  <c r="C663" i="1"/>
  <c r="H663" i="1" s="1"/>
  <c r="D662" i="1"/>
  <c r="C662" i="1"/>
  <c r="D661" i="1"/>
  <c r="C661" i="1"/>
  <c r="D660" i="1"/>
  <c r="C660" i="1"/>
  <c r="D659" i="1"/>
  <c r="C659" i="1"/>
  <c r="D658" i="1"/>
  <c r="C658" i="1"/>
  <c r="D657" i="1"/>
  <c r="C657" i="1"/>
  <c r="H657" i="1" s="1"/>
  <c r="D656" i="1"/>
  <c r="C656" i="1"/>
  <c r="H656" i="1" s="1"/>
  <c r="D655" i="1"/>
  <c r="C655" i="1"/>
  <c r="D654" i="1"/>
  <c r="C654" i="1"/>
  <c r="D653" i="1"/>
  <c r="C653" i="1"/>
  <c r="D652" i="1"/>
  <c r="C652" i="1"/>
  <c r="H652" i="1" s="1"/>
  <c r="D651" i="1"/>
  <c r="C651" i="1"/>
  <c r="H651" i="1" s="1"/>
  <c r="D650" i="1"/>
  <c r="C650" i="1"/>
  <c r="D649" i="1"/>
  <c r="D648" i="1"/>
  <c r="C648" i="1"/>
  <c r="D647" i="1"/>
  <c r="C647" i="1"/>
  <c r="D646" i="1"/>
  <c r="C646" i="1"/>
  <c r="D645" i="1"/>
  <c r="C645" i="1"/>
  <c r="D636" i="1"/>
  <c r="C636" i="1"/>
  <c r="H636" i="1" s="1"/>
  <c r="D635" i="1"/>
  <c r="C635" i="1"/>
  <c r="D632" i="1"/>
  <c r="C632" i="1"/>
  <c r="D631" i="1"/>
  <c r="C631" i="1"/>
  <c r="D629" i="1"/>
  <c r="C629" i="1"/>
  <c r="D628" i="1"/>
  <c r="C628" i="1"/>
  <c r="D627" i="1"/>
  <c r="C627" i="1"/>
  <c r="D626" i="1"/>
  <c r="C626" i="1"/>
  <c r="D625" i="1"/>
  <c r="C625" i="1"/>
  <c r="D622" i="1"/>
  <c r="C622" i="1"/>
  <c r="D621" i="1"/>
  <c r="C621" i="1"/>
  <c r="H621" i="1" s="1"/>
  <c r="D620" i="1"/>
  <c r="C620" i="1"/>
  <c r="D619" i="1"/>
  <c r="C619" i="1"/>
  <c r="H619" i="1" s="1"/>
  <c r="D618" i="1"/>
  <c r="C618" i="1"/>
  <c r="D617" i="1"/>
  <c r="C617" i="1"/>
  <c r="D616" i="1"/>
  <c r="C616" i="1"/>
  <c r="D615" i="1"/>
  <c r="D614" i="1"/>
  <c r="C614" i="1"/>
  <c r="D613" i="1"/>
  <c r="C613" i="1"/>
  <c r="H613" i="1" s="1"/>
  <c r="D612" i="1"/>
  <c r="C612" i="1"/>
  <c r="D611" i="1"/>
  <c r="C611" i="1"/>
  <c r="D610" i="1"/>
  <c r="C610" i="1"/>
  <c r="D609" i="1"/>
  <c r="C609" i="1"/>
  <c r="H609" i="1" s="1"/>
  <c r="D608" i="1"/>
  <c r="C608" i="1"/>
  <c r="D607" i="1"/>
  <c r="C607" i="1"/>
  <c r="H607" i="1" s="1"/>
  <c r="D606" i="1"/>
  <c r="C606" i="1"/>
  <c r="D605" i="1"/>
  <c r="C605" i="1"/>
  <c r="D604" i="1"/>
  <c r="C604" i="1"/>
  <c r="D602" i="1"/>
  <c r="C602" i="1"/>
  <c r="H602" i="1" s="1"/>
  <c r="D601" i="1"/>
  <c r="C601" i="1"/>
  <c r="D600" i="1"/>
  <c r="C600" i="1"/>
  <c r="D599" i="1"/>
  <c r="C599" i="1"/>
  <c r="H599" i="1" s="1"/>
  <c r="D598" i="1"/>
  <c r="C598" i="1"/>
  <c r="H598" i="1" s="1"/>
  <c r="D597" i="1"/>
  <c r="C597" i="1"/>
  <c r="H597" i="1" s="1"/>
  <c r="D596" i="1"/>
  <c r="C596" i="1"/>
  <c r="D595" i="1"/>
  <c r="C595" i="1"/>
  <c r="D594" i="1"/>
  <c r="C594" i="1"/>
  <c r="D593" i="1"/>
  <c r="C593" i="1"/>
  <c r="D590" i="1"/>
  <c r="C590" i="1"/>
  <c r="H590" i="1" s="1"/>
  <c r="D589" i="1"/>
  <c r="C589" i="1"/>
  <c r="D588" i="1"/>
  <c r="C588" i="1"/>
  <c r="H588" i="1" s="1"/>
  <c r="D587" i="1"/>
  <c r="C587" i="1"/>
  <c r="H587" i="1" s="1"/>
  <c r="D586" i="1"/>
  <c r="C586" i="1"/>
  <c r="D585" i="1"/>
  <c r="D584" i="1"/>
  <c r="C584" i="1"/>
  <c r="H584" i="1" s="1"/>
  <c r="D582" i="1"/>
  <c r="C582" i="1"/>
  <c r="H582" i="1" s="1"/>
  <c r="D581" i="1"/>
  <c r="C581" i="1"/>
  <c r="D580" i="1"/>
  <c r="C580" i="1"/>
  <c r="D579" i="1"/>
  <c r="C579" i="1"/>
  <c r="D577" i="1"/>
  <c r="C577" i="1"/>
  <c r="D576" i="1"/>
  <c r="C576" i="1"/>
  <c r="D575" i="1"/>
  <c r="D574" i="1"/>
  <c r="C574" i="1"/>
  <c r="H574" i="1" s="1"/>
  <c r="D573" i="1"/>
  <c r="C573" i="1"/>
  <c r="C572" i="1"/>
  <c r="D571" i="1"/>
  <c r="C571" i="1"/>
  <c r="D570" i="1"/>
  <c r="C570" i="1"/>
  <c r="D569" i="1"/>
  <c r="C569" i="1"/>
  <c r="D568" i="1"/>
  <c r="C568" i="1"/>
  <c r="D567" i="1"/>
  <c r="C567"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C537" i="1"/>
  <c r="C536" i="1"/>
  <c r="D535" i="1"/>
  <c r="C535" i="1"/>
  <c r="D534" i="1"/>
  <c r="C534" i="1"/>
  <c r="D533" i="1"/>
  <c r="C533" i="1"/>
  <c r="H533" i="1" s="1"/>
  <c r="D532" i="1"/>
  <c r="C532" i="1"/>
  <c r="H532" i="1" s="1"/>
  <c r="C531" i="1"/>
  <c r="D528" i="1"/>
  <c r="C528" i="1"/>
  <c r="H528" i="1" s="1"/>
  <c r="D527" i="1"/>
  <c r="C527" i="1"/>
  <c r="D526" i="1"/>
  <c r="D525" i="1"/>
  <c r="C525" i="1"/>
  <c r="D524" i="1"/>
  <c r="C524" i="1"/>
  <c r="D522" i="1"/>
  <c r="C522" i="1"/>
  <c r="D521" i="1"/>
  <c r="C521" i="1"/>
  <c r="D520" i="1"/>
  <c r="C520" i="1"/>
  <c r="D519" i="1"/>
  <c r="C519" i="1"/>
  <c r="D518" i="1"/>
  <c r="C518" i="1"/>
  <c r="D517" i="1"/>
  <c r="C517" i="1"/>
  <c r="D515" i="1"/>
  <c r="C515" i="1"/>
  <c r="D514" i="1"/>
  <c r="C514" i="1"/>
  <c r="D513" i="1"/>
  <c r="C513" i="1"/>
  <c r="H513" i="1" s="1"/>
  <c r="D512" i="1"/>
  <c r="C512" i="1"/>
  <c r="D511" i="1"/>
  <c r="C511" i="1"/>
  <c r="D510" i="1"/>
  <c r="C510" i="1"/>
  <c r="D509" i="1"/>
  <c r="C509" i="1"/>
  <c r="D508" i="1"/>
  <c r="C508" i="1"/>
  <c r="D507" i="1"/>
  <c r="C507" i="1"/>
  <c r="D506" i="1"/>
  <c r="C506" i="1"/>
  <c r="D505" i="1"/>
  <c r="C505" i="1"/>
  <c r="D504" i="1"/>
  <c r="C504" i="1"/>
  <c r="D503" i="1"/>
  <c r="C503" i="1"/>
  <c r="D502" i="1"/>
  <c r="C502" i="1"/>
  <c r="D501" i="1"/>
  <c r="C501" i="1"/>
  <c r="H501" i="1" s="1"/>
  <c r="D500" i="1"/>
  <c r="C500" i="1"/>
  <c r="D499" i="1"/>
  <c r="C499" i="1"/>
  <c r="D498" i="1"/>
  <c r="C498" i="1"/>
  <c r="D497" i="1"/>
  <c r="C497" i="1"/>
  <c r="D495" i="1"/>
  <c r="C495" i="1"/>
  <c r="D494" i="1"/>
  <c r="C494" i="1"/>
  <c r="H494" i="1" s="1"/>
  <c r="D493" i="1"/>
  <c r="C493" i="1"/>
  <c r="D492" i="1"/>
  <c r="C492" i="1"/>
  <c r="D490" i="1"/>
  <c r="C490" i="1"/>
  <c r="D489" i="1"/>
  <c r="C489" i="1"/>
  <c r="D488" i="1"/>
  <c r="C488" i="1"/>
  <c r="H488" i="1" s="1"/>
  <c r="D487" i="1"/>
  <c r="C487" i="1"/>
  <c r="D486" i="1"/>
  <c r="C486" i="1"/>
  <c r="D484" i="1"/>
  <c r="C484" i="1"/>
  <c r="D483" i="1"/>
  <c r="C483" i="1"/>
  <c r="D481" i="1"/>
  <c r="C481" i="1"/>
  <c r="D480" i="1"/>
  <c r="C480" i="1"/>
  <c r="H480" i="1" s="1"/>
  <c r="D479" i="1"/>
  <c r="C479" i="1"/>
  <c r="D478" i="1"/>
  <c r="C478" i="1"/>
  <c r="D477" i="1"/>
  <c r="C477" i="1"/>
  <c r="D476" i="1"/>
  <c r="C476" i="1"/>
  <c r="D475" i="1"/>
  <c r="C475" i="1"/>
  <c r="D474" i="1"/>
  <c r="D472" i="1"/>
  <c r="C472" i="1"/>
  <c r="H472" i="1" s="1"/>
  <c r="D471" i="1"/>
  <c r="C471" i="1"/>
  <c r="D469" i="1"/>
  <c r="C469" i="1"/>
  <c r="H469" i="1" s="1"/>
  <c r="D468" i="1"/>
  <c r="C468" i="1"/>
  <c r="H468" i="1" s="1"/>
  <c r="D467" i="1"/>
  <c r="C467" i="1"/>
  <c r="D466" i="1"/>
  <c r="C466" i="1"/>
  <c r="D465" i="1"/>
  <c r="C465" i="1"/>
  <c r="D464" i="1"/>
  <c r="C464" i="1"/>
  <c r="H464" i="1" s="1"/>
  <c r="D463" i="1"/>
  <c r="C463" i="1"/>
  <c r="D462" i="1"/>
  <c r="C462" i="1"/>
  <c r="H462" i="1" s="1"/>
  <c r="D459" i="1"/>
  <c r="C459" i="1"/>
  <c r="H459" i="1" s="1"/>
  <c r="D458" i="1"/>
  <c r="C458" i="1"/>
  <c r="D457" i="1"/>
  <c r="C457" i="1"/>
  <c r="H457" i="1" s="1"/>
  <c r="D456" i="1"/>
  <c r="C456" i="1"/>
  <c r="H456" i="1" s="1"/>
  <c r="D455" i="1"/>
  <c r="C455" i="1"/>
  <c r="G455" i="1" s="1"/>
  <c r="D454" i="1"/>
  <c r="C454" i="1"/>
  <c r="D453" i="1"/>
  <c r="C453" i="1"/>
  <c r="H453" i="1" s="1"/>
  <c r="D452" i="1"/>
  <c r="C452" i="1"/>
  <c r="D451" i="1"/>
  <c r="C451" i="1"/>
  <c r="D450" i="1"/>
  <c r="C450" i="1"/>
  <c r="D449" i="1"/>
  <c r="C449" i="1"/>
  <c r="H449" i="1" s="1"/>
  <c r="D448" i="1"/>
  <c r="C448" i="1"/>
  <c r="H448" i="1" s="1"/>
  <c r="D447" i="1"/>
  <c r="C447" i="1"/>
  <c r="H447" i="1" s="1"/>
  <c r="D446" i="1"/>
  <c r="C446" i="1"/>
  <c r="D445" i="1"/>
  <c r="C445" i="1"/>
  <c r="H445" i="1" s="1"/>
  <c r="D444" i="1"/>
  <c r="C444" i="1"/>
  <c r="D443" i="1"/>
  <c r="C443" i="1"/>
  <c r="G443" i="1" s="1"/>
  <c r="D442" i="1"/>
  <c r="C442" i="1"/>
  <c r="D441" i="1"/>
  <c r="C441" i="1"/>
  <c r="D440" i="1"/>
  <c r="C440" i="1"/>
  <c r="D438" i="1"/>
  <c r="C438" i="1"/>
  <c r="D437" i="1"/>
  <c r="C437" i="1"/>
  <c r="H437" i="1" s="1"/>
  <c r="D436" i="1"/>
  <c r="C436" i="1"/>
  <c r="H436" i="1" s="1"/>
  <c r="D435" i="1"/>
  <c r="C435" i="1"/>
  <c r="D434" i="1"/>
  <c r="D433" i="1"/>
  <c r="C433" i="1"/>
  <c r="D432" i="1"/>
  <c r="C432" i="1"/>
  <c r="D431" i="1"/>
  <c r="C431" i="1"/>
  <c r="D430" i="1"/>
  <c r="C430" i="1"/>
  <c r="D429" i="1"/>
  <c r="C429" i="1"/>
  <c r="D428" i="1"/>
  <c r="C428" i="1"/>
  <c r="D427" i="1"/>
  <c r="C427" i="1"/>
  <c r="D426" i="1"/>
  <c r="C426" i="1"/>
  <c r="D423" i="1"/>
  <c r="C423" i="1"/>
  <c r="D416" i="1"/>
  <c r="C416" i="1"/>
  <c r="D415" i="1"/>
  <c r="C415" i="1"/>
  <c r="D414" i="1"/>
  <c r="C414" i="1"/>
  <c r="D411" i="1"/>
  <c r="C411" i="1"/>
  <c r="D410" i="1"/>
  <c r="C410" i="1"/>
  <c r="D409" i="1"/>
  <c r="C409" i="1"/>
  <c r="D408" i="1"/>
  <c r="C408" i="1"/>
  <c r="D407" i="1"/>
  <c r="C407" i="1"/>
  <c r="D406" i="1"/>
  <c r="C406" i="1"/>
  <c r="D405" i="1"/>
  <c r="C405" i="1"/>
  <c r="D404" i="1"/>
  <c r="C404" i="1"/>
  <c r="D403" i="1"/>
  <c r="C403" i="1"/>
  <c r="D400" i="1"/>
  <c r="C400" i="1"/>
  <c r="H400" i="1" s="1"/>
  <c r="D399" i="1"/>
  <c r="C399" i="1"/>
  <c r="G399" i="1" s="1"/>
  <c r="D398" i="1"/>
  <c r="C398" i="1"/>
  <c r="D397" i="1"/>
  <c r="C397" i="1"/>
  <c r="D396" i="1"/>
  <c r="C396" i="1"/>
  <c r="D395" i="1"/>
  <c r="C395" i="1"/>
  <c r="D394" i="1"/>
  <c r="C394" i="1"/>
  <c r="D393" i="1"/>
  <c r="C393" i="1"/>
  <c r="D392" i="1"/>
  <c r="C392" i="1"/>
  <c r="D391" i="1"/>
  <c r="C391" i="1"/>
  <c r="D390" i="1"/>
  <c r="C390" i="1"/>
  <c r="D389" i="1"/>
  <c r="C389" i="1"/>
  <c r="D388" i="1"/>
  <c r="D387" i="1"/>
  <c r="C387" i="1"/>
  <c r="H387" i="1" s="1"/>
  <c r="D386" i="1"/>
  <c r="C386" i="1"/>
  <c r="D385" i="1"/>
  <c r="C385" i="1"/>
  <c r="D384" i="1"/>
  <c r="C384" i="1"/>
  <c r="D382" i="1"/>
  <c r="C382" i="1"/>
  <c r="D381" i="1"/>
  <c r="C381" i="1"/>
  <c r="D380" i="1"/>
  <c r="C380" i="1"/>
  <c r="H380" i="1" s="1"/>
  <c r="D379" i="1"/>
  <c r="C379" i="1"/>
  <c r="D378" i="1"/>
  <c r="C378" i="1"/>
  <c r="D377" i="1"/>
  <c r="C377" i="1"/>
  <c r="D376" i="1"/>
  <c r="C376" i="1"/>
  <c r="D375" i="1"/>
  <c r="C375" i="1"/>
  <c r="C374" i="1"/>
  <c r="D373" i="1"/>
  <c r="C373" i="1"/>
  <c r="H373" i="1" s="1"/>
  <c r="D372" i="1"/>
  <c r="C372" i="1"/>
  <c r="D371" i="1"/>
  <c r="C371" i="1"/>
  <c r="H371" i="1" s="1"/>
  <c r="D370" i="1"/>
  <c r="C370" i="1"/>
  <c r="D367" i="1"/>
  <c r="C367" i="1"/>
  <c r="D366" i="1"/>
  <c r="C366" i="1"/>
  <c r="D365" i="1"/>
  <c r="C365" i="1"/>
  <c r="G365" i="1" s="1"/>
  <c r="D364" i="1"/>
  <c r="C364" i="1"/>
  <c r="D363" i="1"/>
  <c r="C363" i="1"/>
  <c r="D362" i="1"/>
  <c r="C362" i="1"/>
  <c r="D360" i="1"/>
  <c r="C360" i="1"/>
  <c r="H360" i="1" s="1"/>
  <c r="D359" i="1"/>
  <c r="C359" i="1"/>
  <c r="H359" i="1" s="1"/>
  <c r="D358" i="1"/>
  <c r="C358" i="1"/>
  <c r="D357" i="1"/>
  <c r="C357" i="1"/>
  <c r="D354" i="1"/>
  <c r="C354" i="1"/>
  <c r="D353" i="1"/>
  <c r="C353" i="1"/>
  <c r="D352" i="1"/>
  <c r="C352" i="1"/>
  <c r="D351" i="1"/>
  <c r="C351" i="1"/>
  <c r="D350" i="1"/>
  <c r="D348" i="1"/>
  <c r="C348" i="1"/>
  <c r="G348" i="1" s="1"/>
  <c r="D347" i="1"/>
  <c r="C347" i="1"/>
  <c r="H347" i="1" s="1"/>
  <c r="D346" i="1"/>
  <c r="C346" i="1"/>
  <c r="D345" i="1"/>
  <c r="C345" i="1"/>
  <c r="D344" i="1"/>
  <c r="C344" i="1"/>
  <c r="D343" i="1"/>
  <c r="C343" i="1"/>
  <c r="D342" i="1"/>
  <c r="C342" i="1"/>
  <c r="D340" i="1"/>
  <c r="C340" i="1"/>
  <c r="H340" i="1" s="1"/>
  <c r="D339" i="1"/>
  <c r="C339" i="1"/>
  <c r="D338" i="1"/>
  <c r="C338" i="1"/>
  <c r="D337" i="1"/>
  <c r="C337" i="1"/>
  <c r="D336" i="1"/>
  <c r="C336" i="1"/>
  <c r="D335" i="1"/>
  <c r="C335" i="1"/>
  <c r="H335" i="1" s="1"/>
  <c r="D334" i="1"/>
  <c r="C334" i="1"/>
  <c r="H334" i="1" s="1"/>
  <c r="D333" i="1"/>
  <c r="C333" i="1"/>
  <c r="H333" i="1" s="1"/>
  <c r="D332" i="1"/>
  <c r="C332" i="1"/>
  <c r="G332" i="1" s="1"/>
  <c r="D331" i="1"/>
  <c r="D330" i="1"/>
  <c r="C330" i="1"/>
  <c r="D329" i="1"/>
  <c r="C329" i="1"/>
  <c r="D328" i="1"/>
  <c r="C328" i="1"/>
  <c r="D327" i="1"/>
  <c r="C327" i="1"/>
  <c r="D326" i="1"/>
  <c r="C326" i="1"/>
  <c r="D325" i="1"/>
  <c r="C325" i="1"/>
  <c r="D324" i="1"/>
  <c r="C324" i="1"/>
  <c r="D323" i="1"/>
  <c r="C323" i="1"/>
  <c r="D322" i="1"/>
  <c r="D321" i="1"/>
  <c r="C321" i="1"/>
  <c r="D320" i="1"/>
  <c r="C320" i="1"/>
  <c r="G320" i="1" s="1"/>
  <c r="D319" i="1"/>
  <c r="C319" i="1"/>
  <c r="H319" i="1" s="1"/>
  <c r="D318" i="1"/>
  <c r="C318" i="1"/>
  <c r="D315" i="1"/>
  <c r="C315" i="1"/>
  <c r="D314" i="1"/>
  <c r="C314" i="1"/>
  <c r="D313" i="1"/>
  <c r="C313" i="1"/>
  <c r="D312" i="1"/>
  <c r="C312" i="1"/>
  <c r="D311" i="1"/>
  <c r="C311" i="1"/>
  <c r="D310" i="1"/>
  <c r="C310" i="1"/>
  <c r="D309" i="1"/>
  <c r="D308" i="1"/>
  <c r="C308" i="1"/>
  <c r="D307" i="1"/>
  <c r="C307" i="1"/>
  <c r="D306" i="1"/>
  <c r="C306" i="1"/>
  <c r="H306" i="1" s="1"/>
  <c r="D305" i="1"/>
  <c r="C305" i="1"/>
  <c r="D302" i="1"/>
  <c r="C302" i="1"/>
  <c r="D301" i="1"/>
  <c r="C301" i="1"/>
  <c r="D300" i="1"/>
  <c r="C300" i="1"/>
  <c r="D299" i="1"/>
  <c r="C299" i="1"/>
  <c r="D298" i="1"/>
  <c r="C298" i="1"/>
  <c r="C293" i="1"/>
  <c r="D292" i="1"/>
  <c r="C292" i="1"/>
  <c r="D291" i="1"/>
  <c r="C291" i="1"/>
  <c r="D290" i="1"/>
  <c r="C290" i="1"/>
  <c r="D289" i="1"/>
  <c r="C289" i="1"/>
  <c r="D288" i="1"/>
  <c r="C288" i="1"/>
  <c r="D287" i="1"/>
  <c r="C287" i="1"/>
  <c r="D286" i="1"/>
  <c r="C286" i="1"/>
  <c r="D285" i="1"/>
  <c r="C285" i="1"/>
  <c r="D284" i="1"/>
  <c r="C284" i="1"/>
  <c r="H284" i="1" s="1"/>
  <c r="D283" i="1"/>
  <c r="C283" i="1"/>
  <c r="D282" i="1"/>
  <c r="C282" i="1"/>
  <c r="D281" i="1"/>
  <c r="C281" i="1"/>
  <c r="D280" i="1"/>
  <c r="C280" i="1"/>
  <c r="C279" i="1"/>
  <c r="D278" i="1"/>
  <c r="C278" i="1"/>
  <c r="D277" i="1"/>
  <c r="C277" i="1"/>
  <c r="D276" i="1"/>
  <c r="C276" i="1"/>
  <c r="D275" i="1"/>
  <c r="C275" i="1"/>
  <c r="G275" i="1" s="1"/>
  <c r="D274" i="1"/>
  <c r="C274" i="1"/>
  <c r="D273" i="1"/>
  <c r="C273" i="1"/>
  <c r="D272" i="1"/>
  <c r="C272" i="1"/>
  <c r="D271" i="1"/>
  <c r="C271" i="1"/>
  <c r="C270" i="1"/>
  <c r="D268" i="1"/>
  <c r="C268" i="1"/>
  <c r="G268" i="1" s="1"/>
  <c r="D267" i="1"/>
  <c r="C267" i="1"/>
  <c r="D266" i="1"/>
  <c r="C266" i="1"/>
  <c r="C265" i="1"/>
  <c r="D264" i="1"/>
  <c r="C264" i="1"/>
  <c r="D263" i="1"/>
  <c r="C263" i="1"/>
  <c r="D262" i="1"/>
  <c r="C262" i="1"/>
  <c r="D261" i="1"/>
  <c r="C261" i="1"/>
  <c r="H261" i="1" s="1"/>
  <c r="D260" i="1"/>
  <c r="C260" i="1"/>
  <c r="D259" i="1"/>
  <c r="C259" i="1"/>
  <c r="D257" i="1"/>
  <c r="C257" i="1"/>
  <c r="D256" i="1"/>
  <c r="C256" i="1"/>
  <c r="D255" i="1"/>
  <c r="C255" i="1"/>
  <c r="D254" i="1"/>
  <c r="C254" i="1"/>
  <c r="D252" i="1"/>
  <c r="C252" i="1"/>
  <c r="D251" i="1"/>
  <c r="C251" i="1"/>
  <c r="D249" i="1"/>
  <c r="C249" i="1"/>
  <c r="D248" i="1"/>
  <c r="C248" i="1"/>
  <c r="D247" i="1"/>
  <c r="C247" i="1"/>
  <c r="D246" i="1"/>
  <c r="C246" i="1"/>
  <c r="D245" i="1"/>
  <c r="C245" i="1"/>
  <c r="D244" i="1"/>
  <c r="C244" i="1"/>
  <c r="D243" i="1"/>
  <c r="C243" i="1"/>
  <c r="D241" i="1"/>
  <c r="C241" i="1"/>
  <c r="D240" i="1"/>
  <c r="C240" i="1"/>
  <c r="D239" i="1"/>
  <c r="C239" i="1"/>
  <c r="D238" i="1"/>
  <c r="C238" i="1"/>
  <c r="D237" i="1"/>
  <c r="C237" i="1"/>
  <c r="H237" i="1" s="1"/>
  <c r="D236" i="1"/>
  <c r="C236" i="1"/>
  <c r="G236" i="1" s="1"/>
  <c r="D235" i="1"/>
  <c r="C235" i="1"/>
  <c r="H235" i="1" s="1"/>
  <c r="D234" i="1"/>
  <c r="C234" i="1"/>
  <c r="D233" i="1"/>
  <c r="D232" i="1"/>
  <c r="C232" i="1"/>
  <c r="D231" i="1"/>
  <c r="C231" i="1"/>
  <c r="D229" i="1"/>
  <c r="C229" i="1"/>
  <c r="D228" i="1"/>
  <c r="C228" i="1"/>
  <c r="H228" i="1" s="1"/>
  <c r="D227" i="1"/>
  <c r="C227" i="1"/>
  <c r="G227" i="1" s="1"/>
  <c r="D225" i="1"/>
  <c r="C225" i="1"/>
  <c r="D224" i="1"/>
  <c r="C224" i="1"/>
  <c r="G224" i="1" s="1"/>
  <c r="D223" i="1"/>
  <c r="C223" i="1"/>
  <c r="H223" i="1" s="1"/>
  <c r="D222" i="1"/>
  <c r="C222" i="1"/>
  <c r="D220" i="1"/>
  <c r="C220" i="1"/>
  <c r="H220" i="1" s="1"/>
  <c r="D219" i="1"/>
  <c r="C219" i="1"/>
  <c r="D218" i="1"/>
  <c r="C218" i="1"/>
  <c r="D216" i="1"/>
  <c r="C216" i="1"/>
  <c r="H216" i="1" s="1"/>
  <c r="D215" i="1"/>
  <c r="C215" i="1"/>
  <c r="G215" i="1" s="1"/>
  <c r="D214" i="1"/>
  <c r="C214" i="1"/>
  <c r="D213" i="1"/>
  <c r="C213" i="1"/>
  <c r="D211" i="1"/>
  <c r="C211" i="1"/>
  <c r="D210" i="1"/>
  <c r="C210" i="1"/>
  <c r="D209" i="1"/>
  <c r="C209" i="1"/>
  <c r="D208" i="1"/>
  <c r="C208" i="1"/>
  <c r="D207" i="1"/>
  <c r="C207" i="1"/>
  <c r="D206" i="1"/>
  <c r="C206" i="1"/>
  <c r="D205" i="1"/>
  <c r="C205" i="1"/>
  <c r="D204" i="1"/>
  <c r="C204" i="1"/>
  <c r="D203" i="1"/>
  <c r="C203" i="1"/>
  <c r="D202" i="1"/>
  <c r="C202" i="1"/>
  <c r="D201" i="1"/>
  <c r="C201" i="1"/>
  <c r="D200" i="1"/>
  <c r="C200" i="1"/>
  <c r="D197" i="1"/>
  <c r="C197" i="1"/>
  <c r="D196" i="1"/>
  <c r="C196" i="1"/>
  <c r="H196" i="1" s="1"/>
  <c r="D195" i="1"/>
  <c r="C195" i="1"/>
  <c r="H195" i="1" s="1"/>
  <c r="D194" i="1"/>
  <c r="C194" i="1"/>
  <c r="D193" i="1"/>
  <c r="C193" i="1"/>
  <c r="D192" i="1"/>
  <c r="C192" i="1"/>
  <c r="D191" i="1"/>
  <c r="C191" i="1"/>
  <c r="G191" i="1" s="1"/>
  <c r="D189" i="1"/>
  <c r="C189" i="1"/>
  <c r="D188" i="1"/>
  <c r="C188" i="1"/>
  <c r="D187" i="1"/>
  <c r="C187" i="1"/>
  <c r="D186" i="1"/>
  <c r="C186" i="1"/>
  <c r="D185" i="1"/>
  <c r="D184" i="1"/>
  <c r="C184" i="1"/>
  <c r="H184" i="1" s="1"/>
  <c r="D183" i="1"/>
  <c r="C183" i="1"/>
  <c r="H183" i="1" s="1"/>
  <c r="D182" i="1"/>
  <c r="C182" i="1"/>
  <c r="G182" i="1" s="1"/>
  <c r="D181" i="1"/>
  <c r="C181" i="1"/>
  <c r="D180" i="1"/>
  <c r="C180" i="1"/>
  <c r="D179" i="1"/>
  <c r="C179" i="1"/>
  <c r="D178" i="1"/>
  <c r="C178" i="1"/>
  <c r="H178" i="1" s="1"/>
  <c r="D177" i="1"/>
  <c r="C177" i="1"/>
  <c r="D176" i="1"/>
  <c r="C176" i="1"/>
  <c r="D175" i="1"/>
  <c r="C175" i="1"/>
  <c r="G175" i="1" s="1"/>
  <c r="C174" i="1"/>
  <c r="D173" i="1"/>
  <c r="C173" i="1"/>
  <c r="D172" i="1"/>
  <c r="C172" i="1"/>
  <c r="D171" i="1"/>
  <c r="C171" i="1"/>
  <c r="D170" i="1"/>
  <c r="C170" i="1"/>
  <c r="D169" i="1"/>
  <c r="C169" i="1"/>
  <c r="D168" i="1"/>
  <c r="C168" i="1"/>
  <c r="D167" i="1"/>
  <c r="C167" i="1"/>
  <c r="C166" i="1"/>
  <c r="D165" i="1"/>
  <c r="C165" i="1"/>
  <c r="D164" i="1"/>
  <c r="C164" i="1"/>
  <c r="G164" i="1" s="1"/>
  <c r="D163" i="1"/>
  <c r="C163" i="1"/>
  <c r="H163" i="1" s="1"/>
  <c r="D162" i="1"/>
  <c r="C162" i="1"/>
  <c r="H162" i="1" s="1"/>
  <c r="D161" i="1"/>
  <c r="D159" i="1"/>
  <c r="C159" i="1"/>
  <c r="D158" i="1"/>
  <c r="C158" i="1"/>
  <c r="D157" i="1"/>
  <c r="C157" i="1"/>
  <c r="D155" i="1"/>
  <c r="C155" i="1"/>
  <c r="G155" i="1" s="1"/>
  <c r="D154" i="1"/>
  <c r="C154" i="1"/>
  <c r="D153" i="1"/>
  <c r="C153" i="1"/>
  <c r="D152" i="1"/>
  <c r="C152" i="1"/>
  <c r="D151" i="1"/>
  <c r="C151" i="1"/>
  <c r="D150" i="1"/>
  <c r="C150" i="1"/>
  <c r="D147" i="1"/>
  <c r="C147" i="1"/>
  <c r="H147" i="1" s="1"/>
  <c r="D146" i="1"/>
  <c r="C146" i="1"/>
  <c r="D145" i="1"/>
  <c r="C145" i="1"/>
  <c r="D144" i="1"/>
  <c r="C144" i="1"/>
  <c r="D143" i="1"/>
  <c r="C143" i="1"/>
  <c r="D142" i="1"/>
  <c r="C142" i="1"/>
  <c r="D141" i="1"/>
  <c r="C141" i="1"/>
  <c r="D140" i="1"/>
  <c r="C140" i="1"/>
  <c r="D139" i="1"/>
  <c r="C139" i="1"/>
  <c r="D138" i="1"/>
  <c r="C138" i="1"/>
  <c r="D137" i="1"/>
  <c r="C137" i="1"/>
  <c r="D135" i="1"/>
  <c r="C135" i="1"/>
  <c r="H135" i="1" s="1"/>
  <c r="D134" i="1"/>
  <c r="C134" i="1"/>
  <c r="D133" i="1"/>
  <c r="C133" i="1"/>
  <c r="D132" i="1"/>
  <c r="C132" i="1"/>
  <c r="D131" i="1"/>
  <c r="C131" i="1"/>
  <c r="D130" i="1"/>
  <c r="D129" i="1"/>
  <c r="C129" i="1"/>
  <c r="D128" i="1"/>
  <c r="C128" i="1"/>
  <c r="H128" i="1" s="1"/>
  <c r="D127" i="1"/>
  <c r="C127" i="1"/>
  <c r="D126" i="1"/>
  <c r="C126" i="1"/>
  <c r="H126" i="1" s="1"/>
  <c r="D124" i="1"/>
  <c r="C124" i="1"/>
  <c r="D123" i="1"/>
  <c r="C123" i="1"/>
  <c r="H123" i="1" s="1"/>
  <c r="D122" i="1"/>
  <c r="C122" i="1"/>
  <c r="H122" i="1" s="1"/>
  <c r="D120" i="1"/>
  <c r="C120" i="1"/>
  <c r="D119" i="1"/>
  <c r="C119" i="1"/>
  <c r="H119" i="1" s="1"/>
  <c r="D118" i="1"/>
  <c r="C118" i="1"/>
  <c r="H118" i="1" s="1"/>
  <c r="D117" i="1"/>
  <c r="C117" i="1"/>
  <c r="H117" i="1" s="1"/>
  <c r="D116" i="1"/>
  <c r="C116" i="1"/>
  <c r="D115" i="1"/>
  <c r="C115" i="1"/>
  <c r="G115" i="1" s="1"/>
  <c r="D114" i="1"/>
  <c r="C114" i="1"/>
  <c r="D113" i="1"/>
  <c r="C113" i="1"/>
  <c r="H113" i="1" s="1"/>
  <c r="D112" i="1"/>
  <c r="C112" i="1"/>
  <c r="D111" i="1"/>
  <c r="C111" i="1"/>
  <c r="H111" i="1" s="1"/>
  <c r="D110" i="1"/>
  <c r="C110" i="1"/>
  <c r="H110" i="1" s="1"/>
  <c r="D109" i="1"/>
  <c r="C109" i="1"/>
  <c r="H109" i="1" s="1"/>
  <c r="D108" i="1"/>
  <c r="C108" i="1"/>
  <c r="D107" i="1"/>
  <c r="C107" i="1"/>
  <c r="H107" i="1" s="1"/>
  <c r="D106" i="1"/>
  <c r="C106" i="1"/>
  <c r="G106" i="1" s="1"/>
  <c r="D105" i="1"/>
  <c r="C105" i="1"/>
  <c r="H105" i="1" s="1"/>
  <c r="D104" i="1"/>
  <c r="C104" i="1"/>
  <c r="D103" i="1"/>
  <c r="C103" i="1"/>
  <c r="H103" i="1" s="1"/>
  <c r="D101" i="1"/>
  <c r="C101" i="1"/>
  <c r="D100" i="1"/>
  <c r="C100" i="1"/>
  <c r="H100" i="1" s="1"/>
  <c r="D99" i="1"/>
  <c r="C99" i="1"/>
  <c r="D98" i="1"/>
  <c r="C98" i="1"/>
  <c r="H98" i="1" s="1"/>
  <c r="D97" i="1"/>
  <c r="C97" i="1"/>
  <c r="G97" i="1" s="1"/>
  <c r="D96" i="1"/>
  <c r="C96" i="1"/>
  <c r="H96" i="1" s="1"/>
  <c r="D95" i="1"/>
  <c r="C95" i="1"/>
  <c r="D94" i="1"/>
  <c r="C94" i="1"/>
  <c r="H94" i="1" s="1"/>
  <c r="D93" i="1"/>
  <c r="C93" i="1"/>
  <c r="H93" i="1" s="1"/>
  <c r="D92" i="1"/>
  <c r="C92" i="1"/>
  <c r="H92" i="1" s="1"/>
  <c r="D91" i="1"/>
  <c r="C91" i="1"/>
  <c r="D90" i="1"/>
  <c r="C90" i="1"/>
  <c r="H90" i="1" s="1"/>
  <c r="D89" i="1"/>
  <c r="C89" i="1"/>
  <c r="D88" i="1"/>
  <c r="C88" i="1"/>
  <c r="D86" i="1"/>
  <c r="C86" i="1"/>
  <c r="H86" i="1" s="1"/>
  <c r="D85" i="1"/>
  <c r="C85" i="1"/>
  <c r="H85" i="1" s="1"/>
  <c r="D84" i="1"/>
  <c r="C84" i="1"/>
  <c r="H84" i="1" s="1"/>
  <c r="D83" i="1"/>
  <c r="C83" i="1"/>
  <c r="H83" i="1" s="1"/>
  <c r="D82" i="1"/>
  <c r="C82" i="1"/>
  <c r="D81" i="1"/>
  <c r="C81" i="1"/>
  <c r="H81" i="1" s="1"/>
  <c r="D80" i="1"/>
  <c r="C80" i="1"/>
  <c r="C79" i="1"/>
  <c r="D77" i="1"/>
  <c r="C77" i="1"/>
  <c r="H77" i="1" s="1"/>
  <c r="D76" i="1"/>
  <c r="C76" i="1"/>
  <c r="H76" i="1" s="1"/>
  <c r="D75" i="1"/>
  <c r="C75" i="1"/>
  <c r="D74" i="1"/>
  <c r="C74" i="1"/>
  <c r="D73" i="1"/>
  <c r="C73" i="1"/>
  <c r="D72" i="1"/>
  <c r="C72" i="1"/>
  <c r="H72" i="1" s="1"/>
  <c r="D71" i="1"/>
  <c r="C71" i="1"/>
  <c r="D69" i="1"/>
  <c r="C69" i="1"/>
  <c r="H69" i="1" s="1"/>
  <c r="D68" i="1"/>
  <c r="C68" i="1"/>
  <c r="D67" i="1"/>
  <c r="C67" i="1"/>
  <c r="D66" i="1"/>
  <c r="C66" i="1"/>
  <c r="D65" i="1"/>
  <c r="C65" i="1"/>
  <c r="D64" i="1"/>
  <c r="C64" i="1"/>
  <c r="G64" i="1" s="1"/>
  <c r="D63" i="1"/>
  <c r="C63" i="1"/>
  <c r="D62" i="1"/>
  <c r="C62" i="1"/>
  <c r="D61" i="1"/>
  <c r="C61" i="1"/>
  <c r="G61" i="1" s="1"/>
  <c r="D59" i="1"/>
  <c r="C59" i="1"/>
  <c r="D58" i="1"/>
  <c r="C58" i="1"/>
  <c r="D57" i="1"/>
  <c r="C57" i="1"/>
  <c r="D56" i="1"/>
  <c r="C56" i="1"/>
  <c r="D55" i="1"/>
  <c r="C55" i="1"/>
  <c r="D54" i="1"/>
  <c r="C54" i="1"/>
  <c r="H54" i="1" s="1"/>
  <c r="D53" i="1"/>
  <c r="C53" i="1"/>
  <c r="H53" i="1" s="1"/>
  <c r="D52" i="1"/>
  <c r="C52" i="1"/>
  <c r="H52" i="1" s="1"/>
  <c r="D51" i="1"/>
  <c r="C51" i="1"/>
  <c r="D50" i="1"/>
  <c r="C50" i="1"/>
  <c r="D49" i="1"/>
  <c r="D48" i="1"/>
  <c r="C48" i="1"/>
  <c r="D47" i="1"/>
  <c r="C47" i="1"/>
  <c r="D44" i="1"/>
  <c r="C44" i="1"/>
  <c r="D43" i="1"/>
  <c r="C43" i="1"/>
  <c r="G43" i="1" s="1"/>
  <c r="D42" i="1"/>
  <c r="C42" i="1"/>
  <c r="D41" i="1"/>
  <c r="C41" i="1"/>
  <c r="D38" i="1"/>
  <c r="C38" i="1"/>
  <c r="D37" i="1"/>
  <c r="C37" i="1"/>
  <c r="D36" i="1"/>
  <c r="C36" i="1"/>
  <c r="H36" i="1" s="1"/>
  <c r="D35" i="1"/>
  <c r="C35" i="1"/>
  <c r="D34" i="1"/>
  <c r="C34" i="1"/>
  <c r="D33" i="1"/>
  <c r="C33" i="1"/>
  <c r="D31" i="1"/>
  <c r="C31" i="1"/>
  <c r="H31" i="1" s="1"/>
  <c r="D30" i="1"/>
  <c r="C30" i="1"/>
  <c r="H30" i="1" s="1"/>
  <c r="D29" i="1"/>
  <c r="C29" i="1"/>
  <c r="H29" i="1" s="1"/>
  <c r="D28" i="1"/>
  <c r="C28" i="1"/>
  <c r="D27" i="1"/>
  <c r="C27" i="1"/>
  <c r="H27" i="1" s="1"/>
  <c r="D26" i="1"/>
  <c r="C26" i="1"/>
  <c r="H26" i="1" s="1"/>
  <c r="D25" i="1"/>
  <c r="C25" i="1"/>
  <c r="D24" i="1"/>
  <c r="C24" i="1"/>
  <c r="H24" i="1" s="1"/>
  <c r="D23" i="1"/>
  <c r="C23" i="1"/>
  <c r="H23" i="1" s="1"/>
  <c r="D22" i="1"/>
  <c r="C22" i="1"/>
  <c r="D21" i="1"/>
  <c r="C21" i="1"/>
  <c r="H21" i="1" s="1"/>
  <c r="D20" i="1"/>
  <c r="C20" i="1"/>
  <c r="H20" i="1" s="1"/>
  <c r="D18" i="1"/>
  <c r="C18" i="1"/>
  <c r="D17" i="1"/>
  <c r="C17" i="1"/>
  <c r="H17" i="1" s="1"/>
  <c r="D16" i="1"/>
  <c r="C16" i="1"/>
  <c r="D15" i="1"/>
  <c r="C15" i="1"/>
  <c r="D14" i="1"/>
  <c r="C14" i="1"/>
  <c r="D13" i="1"/>
  <c r="D12" i="1"/>
  <c r="C12" i="1"/>
  <c r="D11" i="1"/>
  <c r="C11" i="1"/>
  <c r="H11" i="1" s="1"/>
  <c r="D10" i="1"/>
  <c r="C10" i="1"/>
  <c r="G10" i="1" s="1"/>
  <c r="D9" i="1"/>
  <c r="C9" i="1"/>
  <c r="D8" i="1"/>
  <c r="C8" i="1"/>
  <c r="D7" i="1"/>
  <c r="C7" i="1"/>
  <c r="H7" i="1" s="1"/>
  <c r="D6" i="1"/>
  <c r="C6" i="1"/>
  <c r="H6" i="1" s="1"/>
  <c r="D5" i="1"/>
  <c r="C5" i="1"/>
  <c r="H5" i="1" s="1"/>
  <c r="D4" i="1"/>
  <c r="E324" i="9" l="1"/>
  <c r="C1555" i="1"/>
  <c r="H34" i="3"/>
  <c r="H35" i="3"/>
  <c r="C1571" i="1"/>
  <c r="C60" i="1"/>
  <c r="C125" i="1"/>
  <c r="C1577" i="1"/>
  <c r="I36" i="3"/>
  <c r="E35" i="9"/>
  <c r="F230" i="9"/>
  <c r="F238" i="9"/>
  <c r="F242" i="9"/>
  <c r="B242" i="9" s="1"/>
  <c r="F250" i="9"/>
  <c r="F254" i="9"/>
  <c r="F262" i="9"/>
  <c r="F266" i="9"/>
  <c r="F274" i="9"/>
  <c r="F286" i="9"/>
  <c r="F290" i="9"/>
  <c r="E304" i="9"/>
  <c r="H14" i="1"/>
  <c r="H33" i="1"/>
  <c r="H48" i="1"/>
  <c r="H144" i="1"/>
  <c r="G152" i="1"/>
  <c r="H211" i="1"/>
  <c r="H244" i="1"/>
  <c r="C250" i="1"/>
  <c r="H264" i="1"/>
  <c r="H272" i="1"/>
  <c r="H301" i="1"/>
  <c r="C309" i="1"/>
  <c r="H309" i="1" s="1"/>
  <c r="H315" i="1"/>
  <c r="G323" i="1"/>
  <c r="H410" i="1"/>
  <c r="H484" i="1"/>
  <c r="C491" i="1"/>
  <c r="H498" i="1"/>
  <c r="H504" i="1"/>
  <c r="H517" i="1"/>
  <c r="H577" i="1"/>
  <c r="H631" i="1"/>
  <c r="H647" i="1"/>
  <c r="C1295" i="1"/>
  <c r="H1452" i="1"/>
  <c r="H1491" i="1"/>
  <c r="G1519" i="1"/>
  <c r="G1553" i="1"/>
  <c r="D134" i="4"/>
  <c r="F134" i="4" s="1"/>
  <c r="E221" i="4"/>
  <c r="D217" i="1" s="1"/>
  <c r="E230" i="4"/>
  <c r="D226" i="1" s="1"/>
  <c r="E584" i="4"/>
  <c r="D578" i="1" s="1"/>
  <c r="E333" i="9"/>
  <c r="C221" i="1"/>
  <c r="C349" i="1"/>
  <c r="H349" i="1" s="1"/>
  <c r="C439" i="1"/>
  <c r="C470" i="1"/>
  <c r="C585" i="1"/>
  <c r="H585" i="1" s="1"/>
  <c r="C1526" i="1"/>
  <c r="D221" i="4"/>
  <c r="E162" i="9"/>
  <c r="E166" i="9"/>
  <c r="B166" i="9" s="1"/>
  <c r="D40" i="1"/>
  <c r="H15" i="1"/>
  <c r="G34" i="1"/>
  <c r="H41" i="1"/>
  <c r="H133" i="1"/>
  <c r="H145" i="1"/>
  <c r="H153" i="1"/>
  <c r="G167" i="1"/>
  <c r="C212" i="1"/>
  <c r="G251" i="1"/>
  <c r="H273" i="1"/>
  <c r="H310" i="1"/>
  <c r="H324" i="1"/>
  <c r="H330" i="1"/>
  <c r="H385" i="1"/>
  <c r="H492" i="1"/>
  <c r="H518" i="1"/>
  <c r="H525" i="1"/>
  <c r="H540" i="1"/>
  <c r="H564" i="1"/>
  <c r="H572" i="1"/>
  <c r="H625" i="1"/>
  <c r="H648" i="1"/>
  <c r="H1051" i="1"/>
  <c r="H1057" i="1"/>
  <c r="G1070" i="1"/>
  <c r="G1085" i="1"/>
  <c r="H1098" i="1"/>
  <c r="G1130" i="1"/>
  <c r="C1170" i="1"/>
  <c r="D1526" i="1"/>
  <c r="E28" i="9"/>
  <c r="E32" i="9"/>
  <c r="E44" i="9"/>
  <c r="B44" i="9" s="1"/>
  <c r="F235" i="9"/>
  <c r="F243" i="9"/>
  <c r="F251" i="9"/>
  <c r="F259" i="9"/>
  <c r="F275" i="9"/>
  <c r="F283" i="9"/>
  <c r="F291" i="9"/>
  <c r="H22" i="1"/>
  <c r="H28" i="1"/>
  <c r="H50" i="1"/>
  <c r="H56" i="1"/>
  <c r="H62" i="1"/>
  <c r="H68" i="1"/>
  <c r="G82" i="1"/>
  <c r="H89" i="1"/>
  <c r="H101" i="1"/>
  <c r="H114" i="1"/>
  <c r="G127" i="1"/>
  <c r="H180" i="1"/>
  <c r="H213" i="1"/>
  <c r="H219" i="1"/>
  <c r="H225" i="1"/>
  <c r="C233" i="1"/>
  <c r="G239" i="1"/>
  <c r="G292" i="1"/>
  <c r="H318" i="1"/>
  <c r="C350" i="1"/>
  <c r="H364" i="1"/>
  <c r="H392" i="1"/>
  <c r="H398" i="1"/>
  <c r="H465" i="1"/>
  <c r="H471" i="1"/>
  <c r="H579" i="1"/>
  <c r="H594" i="1"/>
  <c r="H606" i="1"/>
  <c r="H655" i="1"/>
  <c r="H661" i="1"/>
  <c r="H667" i="1"/>
  <c r="H679" i="1"/>
  <c r="H691" i="1"/>
  <c r="H703" i="1"/>
  <c r="H715" i="1"/>
  <c r="H727" i="1"/>
  <c r="H751" i="1"/>
  <c r="H763" i="1"/>
  <c r="H775" i="1"/>
  <c r="H787" i="1"/>
  <c r="H799" i="1"/>
  <c r="H823" i="1"/>
  <c r="H841" i="1"/>
  <c r="H859" i="1"/>
  <c r="H871" i="1"/>
  <c r="H913" i="1"/>
  <c r="H925" i="1"/>
  <c r="H967" i="1"/>
  <c r="H979" i="1"/>
  <c r="H1009" i="1"/>
  <c r="H1019" i="1"/>
  <c r="H1026" i="1"/>
  <c r="H1032" i="1"/>
  <c r="G1064" i="1"/>
  <c r="H1304" i="1"/>
  <c r="H1316" i="1"/>
  <c r="H1322" i="1"/>
  <c r="C1486" i="1"/>
  <c r="H1533" i="1"/>
  <c r="G185" i="9"/>
  <c r="E185" i="9" s="1"/>
  <c r="B185" i="9" s="1"/>
  <c r="E38" i="7"/>
  <c r="E48" i="9"/>
  <c r="E64" i="9"/>
  <c r="E103" i="9"/>
  <c r="E142" i="9"/>
  <c r="B142" i="9" s="1"/>
  <c r="E150" i="9"/>
  <c r="H35" i="1"/>
  <c r="H42" i="1"/>
  <c r="G140" i="1"/>
  <c r="G168" i="1"/>
  <c r="H187" i="1"/>
  <c r="H201" i="1"/>
  <c r="H207" i="1"/>
  <c r="H260" i="1"/>
  <c r="G311" i="1"/>
  <c r="G479" i="1"/>
  <c r="H493" i="1"/>
  <c r="H506" i="1"/>
  <c r="H512" i="1"/>
  <c r="H519" i="1"/>
  <c r="H553" i="1"/>
  <c r="H573" i="1"/>
  <c r="H626" i="1"/>
  <c r="H635" i="1"/>
  <c r="H1039" i="1"/>
  <c r="G1058" i="1"/>
  <c r="H1137" i="1"/>
  <c r="G1145" i="1"/>
  <c r="G1151" i="1"/>
  <c r="G1199" i="1"/>
  <c r="H1251" i="1"/>
  <c r="G1427" i="1"/>
  <c r="H1521" i="1"/>
  <c r="F160" i="4"/>
  <c r="H624" i="1"/>
  <c r="D6" i="7"/>
  <c r="E80" i="9"/>
  <c r="E163" i="9"/>
  <c r="E335" i="9"/>
  <c r="E151" i="9"/>
  <c r="H37" i="1"/>
  <c r="H44" i="1"/>
  <c r="C136" i="1"/>
  <c r="H142" i="1"/>
  <c r="C156" i="1"/>
  <c r="G170" i="1"/>
  <c r="G203" i="1"/>
  <c r="G248" i="1"/>
  <c r="H276" i="1"/>
  <c r="H307" i="1"/>
  <c r="H327" i="1"/>
  <c r="H408" i="1"/>
  <c r="H481" i="1"/>
  <c r="H489" i="1"/>
  <c r="H521" i="1"/>
  <c r="H537" i="1"/>
  <c r="H543" i="1"/>
  <c r="H549" i="1"/>
  <c r="H555" i="1"/>
  <c r="H569" i="1"/>
  <c r="C575" i="1"/>
  <c r="H628" i="1"/>
  <c r="H1014" i="1"/>
  <c r="H1035" i="1"/>
  <c r="H1042" i="1"/>
  <c r="H1048" i="1"/>
  <c r="H1054" i="1"/>
  <c r="G1073" i="1"/>
  <c r="G1082" i="1"/>
  <c r="H1107" i="1"/>
  <c r="G1133" i="1"/>
  <c r="H1167" i="1"/>
  <c r="H1179" i="1"/>
  <c r="G1247" i="1"/>
  <c r="G1253" i="1"/>
  <c r="H1437" i="1"/>
  <c r="H1456" i="1"/>
  <c r="C1462" i="1"/>
  <c r="H1468" i="1"/>
  <c r="H1496" i="1"/>
  <c r="H1508" i="1"/>
  <c r="H1517" i="1"/>
  <c r="H1545" i="1"/>
  <c r="G1551" i="1"/>
  <c r="D25" i="8"/>
  <c r="C1602" i="1" s="1"/>
  <c r="E30" i="9"/>
  <c r="E34" i="9"/>
  <c r="B34" i="9" s="1"/>
  <c r="E38" i="9"/>
  <c r="E42" i="9"/>
  <c r="B42" i="9" s="1"/>
  <c r="E132" i="9"/>
  <c r="F289" i="9"/>
  <c r="H79" i="1"/>
  <c r="C402" i="1"/>
  <c r="H531" i="1"/>
  <c r="C603" i="1"/>
  <c r="C615" i="1"/>
  <c r="H615" i="1" s="1"/>
  <c r="D1281" i="1"/>
  <c r="E431" i="4"/>
  <c r="D425" i="1" s="1"/>
  <c r="E135" i="5"/>
  <c r="D1140" i="1" s="1"/>
  <c r="E152" i="9"/>
  <c r="C461" i="1"/>
  <c r="G461" i="1" s="1"/>
  <c r="H38" i="1"/>
  <c r="H151" i="1"/>
  <c r="G157" i="1"/>
  <c r="G256" i="1"/>
  <c r="H271" i="1"/>
  <c r="H300" i="1"/>
  <c r="G314" i="1"/>
  <c r="H376" i="1"/>
  <c r="H409" i="1"/>
  <c r="G431" i="1"/>
  <c r="H476" i="1"/>
  <c r="H483" i="1"/>
  <c r="H490" i="1"/>
  <c r="H497" i="1"/>
  <c r="H522" i="1"/>
  <c r="C544" i="1"/>
  <c r="H556" i="1"/>
  <c r="H570" i="1"/>
  <c r="H576" i="1"/>
  <c r="C1148" i="1"/>
  <c r="H1518" i="1"/>
  <c r="H1524" i="1"/>
  <c r="H474" i="1"/>
  <c r="E114" i="6"/>
  <c r="D1510" i="1" s="1"/>
  <c r="B238" i="9"/>
  <c r="G1541" i="1"/>
  <c r="G176" i="1"/>
  <c r="H166" i="1"/>
  <c r="F170" i="4"/>
  <c r="C649" i="1"/>
  <c r="H649" i="1" s="1"/>
  <c r="G299" i="1"/>
  <c r="E647" i="4"/>
  <c r="D641" i="1" s="1"/>
  <c r="D421" i="1"/>
  <c r="H421" i="1" s="1"/>
  <c r="E322" i="9"/>
  <c r="H1535" i="1"/>
  <c r="H1527" i="1"/>
  <c r="H1515" i="1"/>
  <c r="C1511" i="1"/>
  <c r="H1511" i="1" s="1"/>
  <c r="H1506" i="1"/>
  <c r="H1502" i="1"/>
  <c r="G1498" i="1"/>
  <c r="D89" i="6"/>
  <c r="F89" i="6" s="1"/>
  <c r="H1493" i="1"/>
  <c r="C1490" i="1"/>
  <c r="G1486" i="1"/>
  <c r="C1471" i="1"/>
  <c r="H1446" i="1"/>
  <c r="C1439" i="1"/>
  <c r="C1432" i="1"/>
  <c r="G1409" i="1"/>
  <c r="G1385" i="1"/>
  <c r="E340" i="9"/>
  <c r="H1373" i="1"/>
  <c r="G1367" i="1"/>
  <c r="H1365" i="1"/>
  <c r="E330" i="9"/>
  <c r="H1353" i="1"/>
  <c r="H1341" i="1"/>
  <c r="H1337" i="1"/>
  <c r="H1329" i="1"/>
  <c r="G1328" i="1"/>
  <c r="H1319" i="1"/>
  <c r="H1305" i="1"/>
  <c r="C1301" i="1"/>
  <c r="H1301" i="1" s="1"/>
  <c r="G1295" i="1"/>
  <c r="H1273" i="1"/>
  <c r="H1262" i="1"/>
  <c r="F252" i="5"/>
  <c r="H1256" i="1"/>
  <c r="E329" i="9"/>
  <c r="G1244" i="1"/>
  <c r="G1241" i="1"/>
  <c r="E219" i="5"/>
  <c r="H1236" i="1"/>
  <c r="G1232" i="1"/>
  <c r="E326" i="9"/>
  <c r="B326" i="9" s="1"/>
  <c r="H1224" i="1"/>
  <c r="E321" i="9"/>
  <c r="E320" i="9"/>
  <c r="B320" i="9" s="1"/>
  <c r="H1221" i="1"/>
  <c r="G1217" i="1"/>
  <c r="H338" i="9"/>
  <c r="D1207" i="1"/>
  <c r="D1215" i="1"/>
  <c r="C1215" i="1"/>
  <c r="H1215" i="1" s="1"/>
  <c r="H1212" i="1"/>
  <c r="C1201" i="1"/>
  <c r="E319" i="9"/>
  <c r="B319" i="9" s="1"/>
  <c r="C1190" i="1"/>
  <c r="H1188" i="1"/>
  <c r="H1176" i="1"/>
  <c r="G1178" i="1"/>
  <c r="E317" i="9"/>
  <c r="B317" i="9" s="1"/>
  <c r="H1170" i="1"/>
  <c r="E318" i="9"/>
  <c r="B318" i="9" s="1"/>
  <c r="F147" i="5"/>
  <c r="G1166" i="1"/>
  <c r="E311" i="9"/>
  <c r="B311" i="9" s="1"/>
  <c r="D1155" i="1"/>
  <c r="G1154" i="1"/>
  <c r="C1152" i="1"/>
  <c r="H1146" i="1"/>
  <c r="D1141" i="1"/>
  <c r="G1142" i="1"/>
  <c r="C1141" i="1"/>
  <c r="G1139" i="1"/>
  <c r="D1125" i="1"/>
  <c r="G1125" i="1" s="1"/>
  <c r="H1113" i="1"/>
  <c r="H1110" i="1"/>
  <c r="G1103" i="1"/>
  <c r="G1094" i="1"/>
  <c r="H1092" i="1"/>
  <c r="H1086" i="1"/>
  <c r="C1081" i="1"/>
  <c r="G1079" i="1"/>
  <c r="F341" i="9"/>
  <c r="H1071" i="1"/>
  <c r="H1065" i="1"/>
  <c r="H1060" i="1"/>
  <c r="H1059" i="1"/>
  <c r="F45" i="5"/>
  <c r="G1049" i="1"/>
  <c r="C1040" i="1"/>
  <c r="F29" i="5"/>
  <c r="H1034" i="1"/>
  <c r="H1030" i="1"/>
  <c r="H1027" i="1"/>
  <c r="E12" i="5"/>
  <c r="D1017" i="1" s="1"/>
  <c r="H1025" i="1"/>
  <c r="C1024" i="1"/>
  <c r="H1024" i="1" s="1"/>
  <c r="H1021" i="1"/>
  <c r="H1016" i="1"/>
  <c r="F8" i="5"/>
  <c r="C1604" i="1"/>
  <c r="D6" i="8"/>
  <c r="C1583" i="1" s="1"/>
  <c r="H1583" i="1" s="1"/>
  <c r="H993" i="1"/>
  <c r="H989" i="1"/>
  <c r="H988" i="1"/>
  <c r="H971" i="1"/>
  <c r="H970" i="1"/>
  <c r="H963" i="1"/>
  <c r="H962" i="1"/>
  <c r="E146" i="9"/>
  <c r="B146" i="9" s="1"/>
  <c r="H948" i="1"/>
  <c r="H940" i="1"/>
  <c r="H933" i="1"/>
  <c r="H932" i="1"/>
  <c r="E130" i="9"/>
  <c r="H924" i="1"/>
  <c r="E125" i="9"/>
  <c r="H916" i="1"/>
  <c r="H908" i="1"/>
  <c r="E115" i="9"/>
  <c r="H884" i="1"/>
  <c r="H882" i="1"/>
  <c r="E98" i="9"/>
  <c r="H876" i="1"/>
  <c r="E92" i="9"/>
  <c r="E91" i="9"/>
  <c r="H867" i="1"/>
  <c r="E90" i="9"/>
  <c r="H860" i="1"/>
  <c r="H852" i="1"/>
  <c r="G843" i="1"/>
  <c r="H836" i="1"/>
  <c r="E81" i="9"/>
  <c r="H834" i="1"/>
  <c r="H828" i="1"/>
  <c r="H821" i="1"/>
  <c r="E78" i="9"/>
  <c r="H818" i="1"/>
  <c r="H810" i="1"/>
  <c r="E76" i="9"/>
  <c r="B76" i="9" s="1"/>
  <c r="H805" i="1"/>
  <c r="G802" i="1"/>
  <c r="H796" i="1"/>
  <c r="H788" i="1"/>
  <c r="H786" i="1"/>
  <c r="H780" i="1"/>
  <c r="E70" i="9"/>
  <c r="H772" i="1"/>
  <c r="E68" i="9"/>
  <c r="E67" i="9"/>
  <c r="H767" i="1"/>
  <c r="H766" i="1"/>
  <c r="H765" i="1"/>
  <c r="H762" i="1"/>
  <c r="H756" i="1"/>
  <c r="H754" i="1"/>
  <c r="H748" i="1"/>
  <c r="E60" i="9"/>
  <c r="B60" i="9" s="1"/>
  <c r="H740" i="1"/>
  <c r="H739" i="1"/>
  <c r="E58" i="9"/>
  <c r="B58" i="9" s="1"/>
  <c r="H732" i="1"/>
  <c r="H724" i="1"/>
  <c r="H723" i="1"/>
  <c r="H716" i="1"/>
  <c r="H708" i="1"/>
  <c r="G707" i="1"/>
  <c r="H706" i="1"/>
  <c r="H700" i="1"/>
  <c r="H696" i="1"/>
  <c r="H690" i="1"/>
  <c r="H685" i="1"/>
  <c r="H684" i="1"/>
  <c r="H676" i="1"/>
  <c r="H674" i="1"/>
  <c r="H670" i="1"/>
  <c r="H666" i="1"/>
  <c r="H662" i="1"/>
  <c r="H660" i="1"/>
  <c r="H658" i="1"/>
  <c r="H654" i="1"/>
  <c r="E26" i="9"/>
  <c r="B26" i="9" s="1"/>
  <c r="E25" i="9"/>
  <c r="H650" i="1"/>
  <c r="H645" i="1"/>
  <c r="E629" i="4"/>
  <c r="D623" i="1" s="1"/>
  <c r="E173" i="9"/>
  <c r="C630" i="1"/>
  <c r="H630" i="1" s="1"/>
  <c r="H627" i="1"/>
  <c r="E172" i="9"/>
  <c r="H620" i="1"/>
  <c r="H618" i="1"/>
  <c r="H612" i="1"/>
  <c r="E161" i="9"/>
  <c r="B161" i="9" s="1"/>
  <c r="H603" i="1"/>
  <c r="F287" i="9"/>
  <c r="E160" i="9"/>
  <c r="B160" i="9" s="1"/>
  <c r="H600" i="1"/>
  <c r="F279" i="9"/>
  <c r="F278" i="9"/>
  <c r="E149" i="9"/>
  <c r="B149" i="9" s="1"/>
  <c r="C592" i="1"/>
  <c r="H586" i="1"/>
  <c r="H583" i="1"/>
  <c r="H575" i="1"/>
  <c r="H571" i="1"/>
  <c r="H567" i="1"/>
  <c r="C566" i="1"/>
  <c r="H566" i="1" s="1"/>
  <c r="H561" i="1"/>
  <c r="H560" i="1"/>
  <c r="H558" i="1"/>
  <c r="E141" i="9"/>
  <c r="H552" i="1"/>
  <c r="E140" i="9"/>
  <c r="B140" i="9" s="1"/>
  <c r="H546" i="1"/>
  <c r="E138" i="9"/>
  <c r="H542" i="1"/>
  <c r="F273" i="9"/>
  <c r="B273" i="9" s="1"/>
  <c r="F272" i="9"/>
  <c r="H538" i="1"/>
  <c r="H536" i="1"/>
  <c r="E536" i="4"/>
  <c r="D530" i="1" s="1"/>
  <c r="F271" i="9"/>
  <c r="B271" i="9" s="1"/>
  <c r="H534" i="1"/>
  <c r="H527" i="1"/>
  <c r="E522" i="4"/>
  <c r="D516" i="1" s="1"/>
  <c r="H524" i="1"/>
  <c r="C523" i="1"/>
  <c r="H523" i="1" s="1"/>
  <c r="H520" i="1"/>
  <c r="E129" i="9"/>
  <c r="E128" i="9"/>
  <c r="H508" i="1"/>
  <c r="H510" i="1"/>
  <c r="H509" i="1"/>
  <c r="H507" i="1"/>
  <c r="F267" i="9"/>
  <c r="H500" i="1"/>
  <c r="E118" i="9"/>
  <c r="F263" i="9"/>
  <c r="E114" i="9"/>
  <c r="H495" i="1"/>
  <c r="H486" i="1"/>
  <c r="H487" i="1"/>
  <c r="E479" i="4"/>
  <c r="D473" i="1" s="1"/>
  <c r="C482" i="1"/>
  <c r="G482" i="1" s="1"/>
  <c r="H477" i="1"/>
  <c r="H475" i="1"/>
  <c r="G470" i="1"/>
  <c r="F255" i="9"/>
  <c r="B255" i="9" s="1"/>
  <c r="G467" i="1"/>
  <c r="E466" i="4"/>
  <c r="D460" i="1" s="1"/>
  <c r="H466" i="1"/>
  <c r="G458" i="1"/>
  <c r="E104" i="9"/>
  <c r="B104" i="9" s="1"/>
  <c r="H451" i="1"/>
  <c r="E102" i="9"/>
  <c r="B102" i="9" s="1"/>
  <c r="H450" i="1"/>
  <c r="G446" i="1"/>
  <c r="H442" i="1"/>
  <c r="E94" i="9"/>
  <c r="E93" i="9"/>
  <c r="C434" i="1"/>
  <c r="G434" i="1"/>
  <c r="G414" i="1"/>
  <c r="H407" i="1"/>
  <c r="H405" i="1"/>
  <c r="E406" i="4"/>
  <c r="D401" i="1" s="1"/>
  <c r="H396" i="1"/>
  <c r="H397" i="1"/>
  <c r="H389" i="1"/>
  <c r="F388" i="4"/>
  <c r="C383" i="1"/>
  <c r="H383" i="1" s="1"/>
  <c r="H382" i="1"/>
  <c r="G381" i="1"/>
  <c r="F379" i="4"/>
  <c r="H378" i="1"/>
  <c r="H372" i="1"/>
  <c r="G362" i="1"/>
  <c r="H350" i="1"/>
  <c r="G338" i="1"/>
  <c r="H328" i="1"/>
  <c r="G326" i="1"/>
  <c r="H321" i="1"/>
  <c r="C317" i="1"/>
  <c r="H312" i="1"/>
  <c r="G308" i="1"/>
  <c r="H302" i="1"/>
  <c r="F426" i="4"/>
  <c r="G298" i="1"/>
  <c r="E294" i="9"/>
  <c r="H291" i="1"/>
  <c r="C294" i="1"/>
  <c r="H285" i="1"/>
  <c r="H282" i="1"/>
  <c r="G280" i="1"/>
  <c r="E273" i="4"/>
  <c r="D269" i="1" s="1"/>
  <c r="H279" i="1"/>
  <c r="F247" i="9"/>
  <c r="D270" i="1"/>
  <c r="H267" i="1"/>
  <c r="E262" i="4"/>
  <c r="D258" i="1" s="1"/>
  <c r="G263" i="1"/>
  <c r="H259" i="1"/>
  <c r="H255" i="1"/>
  <c r="C253" i="1"/>
  <c r="E77" i="9"/>
  <c r="B77" i="9" s="1"/>
  <c r="H249" i="1"/>
  <c r="H247" i="1"/>
  <c r="H243" i="1"/>
  <c r="E72" i="9"/>
  <c r="E71" i="9"/>
  <c r="H231" i="1"/>
  <c r="C230" i="1"/>
  <c r="H230" i="1" s="1"/>
  <c r="H222" i="1"/>
  <c r="E202" i="4"/>
  <c r="D198" i="1" s="1"/>
  <c r="G212" i="1"/>
  <c r="E66" i="9"/>
  <c r="H208" i="1"/>
  <c r="E62" i="9"/>
  <c r="G200" i="1"/>
  <c r="E56" i="9"/>
  <c r="H192" i="1"/>
  <c r="F241" i="9"/>
  <c r="H189" i="1"/>
  <c r="C185" i="1"/>
  <c r="G185" i="1" s="1"/>
  <c r="E53" i="9"/>
  <c r="F240" i="9"/>
  <c r="E52" i="9"/>
  <c r="F239" i="9"/>
  <c r="H177" i="1"/>
  <c r="G173" i="1"/>
  <c r="H169" i="1"/>
  <c r="H165" i="1"/>
  <c r="F165" i="4"/>
  <c r="G158" i="1"/>
  <c r="D153" i="4"/>
  <c r="C149" i="1" s="1"/>
  <c r="G150" i="1"/>
  <c r="G146" i="1"/>
  <c r="G139" i="1"/>
  <c r="G137" i="1"/>
  <c r="H132" i="1"/>
  <c r="H131" i="1"/>
  <c r="H129" i="1"/>
  <c r="H125" i="1"/>
  <c r="G124" i="1"/>
  <c r="H120" i="1"/>
  <c r="H116" i="1"/>
  <c r="H112" i="1"/>
  <c r="H108" i="1"/>
  <c r="H104" i="1"/>
  <c r="H99" i="1"/>
  <c r="H95" i="1"/>
  <c r="G91" i="1"/>
  <c r="H88" i="1"/>
  <c r="E82" i="4"/>
  <c r="D78" i="1" s="1"/>
  <c r="C87" i="1"/>
  <c r="H87" i="1" s="1"/>
  <c r="F231" i="9"/>
  <c r="E40" i="9"/>
  <c r="B40" i="9" s="1"/>
  <c r="H80" i="1"/>
  <c r="H75" i="1"/>
  <c r="H73" i="1"/>
  <c r="H74" i="1"/>
  <c r="H71" i="1"/>
  <c r="C70" i="1"/>
  <c r="H70" i="1" s="1"/>
  <c r="H67" i="1"/>
  <c r="H66" i="1"/>
  <c r="H65" i="1"/>
  <c r="H63" i="1"/>
  <c r="H60" i="1"/>
  <c r="H59" i="1"/>
  <c r="H57" i="1"/>
  <c r="G58" i="1"/>
  <c r="H55" i="1"/>
  <c r="H51" i="1"/>
  <c r="H47" i="1"/>
  <c r="C46" i="1"/>
  <c r="H46" i="1" s="1"/>
  <c r="C32" i="1"/>
  <c r="H32" i="1" s="1"/>
  <c r="G25" i="1"/>
  <c r="C19" i="1"/>
  <c r="H19" i="1" s="1"/>
  <c r="H18" i="1"/>
  <c r="H16" i="1"/>
  <c r="H12" i="1"/>
  <c r="H8" i="1"/>
  <c r="E312" i="9"/>
  <c r="B312" i="9" s="1"/>
  <c r="E37" i="9"/>
  <c r="B37" i="9" s="1"/>
  <c r="E307" i="9"/>
  <c r="B307"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J1550" i="1"/>
  <c r="H1552" i="1"/>
  <c r="G1552" i="1"/>
  <c r="J1552" i="1"/>
  <c r="H1554" i="1"/>
  <c r="G1554" i="1"/>
  <c r="I1554" i="1" s="1"/>
  <c r="J1554" i="1"/>
  <c r="G1556" i="1"/>
  <c r="H1556" i="1"/>
  <c r="G1557" i="1"/>
  <c r="G1558" i="1"/>
  <c r="H1559" i="1"/>
  <c r="J1559" i="1"/>
  <c r="G1559" i="1"/>
  <c r="H1560" i="1"/>
  <c r="J1560" i="1"/>
  <c r="H1563" i="1"/>
  <c r="G1563" i="1"/>
  <c r="H1564" i="1"/>
  <c r="G1564" i="1"/>
  <c r="J1564" i="1"/>
  <c r="J1565" i="1"/>
  <c r="H1567" i="1"/>
  <c r="G1567" i="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0" i="9"/>
  <c r="B32" i="9"/>
  <c r="B33" i="9"/>
  <c r="B35" i="9"/>
  <c r="B38" i="9"/>
  <c r="B41" i="9"/>
  <c r="B45" i="9"/>
  <c r="B48" i="9"/>
  <c r="E49" i="9"/>
  <c r="B50" i="9"/>
  <c r="B52" i="9"/>
  <c r="B53" i="9"/>
  <c r="B54" i="9"/>
  <c r="B56" i="9"/>
  <c r="B57" i="9"/>
  <c r="B59" i="9"/>
  <c r="B62" i="9"/>
  <c r="B64" i="9"/>
  <c r="B65" i="9"/>
  <c r="B66" i="9"/>
  <c r="B67" i="9"/>
  <c r="B68" i="9"/>
  <c r="B70" i="9"/>
  <c r="B72" i="9"/>
  <c r="E73" i="9"/>
  <c r="B74" i="9"/>
  <c r="E75" i="9"/>
  <c r="B75" i="9" s="1"/>
  <c r="B78" i="9"/>
  <c r="B80" i="9"/>
  <c r="B81" i="9"/>
  <c r="B84" i="9"/>
  <c r="B89" i="9"/>
  <c r="B90" i="9"/>
  <c r="B91" i="9"/>
  <c r="B92" i="9"/>
  <c r="B93" i="9"/>
  <c r="B94" i="9"/>
  <c r="B96" i="9"/>
  <c r="B98" i="9"/>
  <c r="B100" i="9"/>
  <c r="B101" i="9"/>
  <c r="B103" i="9"/>
  <c r="B105" i="9"/>
  <c r="B106" i="9"/>
  <c r="B108" i="9"/>
  <c r="E111" i="9"/>
  <c r="B111" i="9" s="1"/>
  <c r="B112" i="9"/>
  <c r="B113" i="9"/>
  <c r="B114" i="9"/>
  <c r="B115" i="9"/>
  <c r="B116" i="9"/>
  <c r="B117" i="9"/>
  <c r="B118" i="9"/>
  <c r="B120" i="9"/>
  <c r="B125" i="9"/>
  <c r="B127" i="9"/>
  <c r="B128" i="9"/>
  <c r="B129" i="9"/>
  <c r="B130" i="9"/>
  <c r="B132" i="9"/>
  <c r="B136" i="9"/>
  <c r="B137" i="9"/>
  <c r="B138" i="9"/>
  <c r="B139" i="9"/>
  <c r="B141" i="9"/>
  <c r="B144" i="9"/>
  <c r="B148" i="9"/>
  <c r="B150" i="9"/>
  <c r="B151" i="9"/>
  <c r="B152" i="9"/>
  <c r="B153" i="9"/>
  <c r="E155" i="9"/>
  <c r="B155" i="9" s="1"/>
  <c r="E157" i="9"/>
  <c r="B157" i="9" s="1"/>
  <c r="B162" i="9"/>
  <c r="B163" i="9"/>
  <c r="B164" i="9"/>
  <c r="B165" i="9"/>
  <c r="B168" i="9"/>
  <c r="E169" i="9"/>
  <c r="B169" i="9" s="1"/>
  <c r="E170" i="9"/>
  <c r="B170" i="9" s="1"/>
  <c r="B172" i="9"/>
  <c r="B173" i="9"/>
  <c r="B230" i="9"/>
  <c r="B232" i="9"/>
  <c r="B239" i="9"/>
  <c r="B240" i="9"/>
  <c r="F244" i="9"/>
  <c r="B244" i="9" s="1"/>
  <c r="B251" i="9"/>
  <c r="F252" i="9"/>
  <c r="B252" i="9" s="1"/>
  <c r="B254" i="9"/>
  <c r="B256" i="9"/>
  <c r="F258" i="9"/>
  <c r="B262" i="9"/>
  <c r="B263" i="9"/>
  <c r="B266" i="9"/>
  <c r="B268" i="9"/>
  <c r="F270" i="9"/>
  <c r="B270" i="9" s="1"/>
  <c r="B274" i="9"/>
  <c r="B275" i="9"/>
  <c r="B278" i="9"/>
  <c r="B286" i="9"/>
  <c r="B287" i="9"/>
  <c r="B290" i="9"/>
  <c r="B294" i="9"/>
  <c r="B304" i="9"/>
  <c r="E313" i="9"/>
  <c r="B321" i="9"/>
  <c r="B322" i="9"/>
  <c r="B323" i="9"/>
  <c r="B324" i="9"/>
  <c r="B328" i="9"/>
  <c r="B329" i="9"/>
  <c r="B330" i="9"/>
  <c r="B332" i="9"/>
  <c r="B333" i="9"/>
  <c r="B335" i="9"/>
  <c r="B340"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I1559" i="1"/>
  <c r="E106" i="4"/>
  <c r="D102" i="1" s="1"/>
  <c r="D178" i="5"/>
  <c r="F181" i="5"/>
  <c r="H1465" i="1"/>
  <c r="G1481" i="1"/>
  <c r="H1498"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230" i="1" l="1"/>
  <c r="I1579" i="1"/>
  <c r="I1552" i="1"/>
  <c r="H461" i="1"/>
  <c r="I1553" i="1"/>
  <c r="F221" i="4"/>
  <c r="C217" i="1"/>
  <c r="G1585" i="1"/>
  <c r="I1567" i="1"/>
  <c r="I1550" i="1"/>
  <c r="I35" i="3"/>
  <c r="D1571" i="1"/>
  <c r="H185" i="1"/>
  <c r="H1514" i="1"/>
  <c r="I1548" i="1"/>
  <c r="I1564" i="1"/>
  <c r="I30" i="3"/>
  <c r="H339" i="9"/>
  <c r="D1223" i="1"/>
  <c r="G1215" i="1"/>
  <c r="F12" i="5"/>
  <c r="C623" i="1"/>
  <c r="F648" i="4"/>
  <c r="G388" i="1"/>
  <c r="E308" i="4"/>
  <c r="G642" i="1"/>
  <c r="F262" i="4"/>
  <c r="E152" i="4"/>
  <c r="D148" i="1" s="1"/>
  <c r="H130" i="1"/>
  <c r="H40" i="1"/>
  <c r="F7" i="4"/>
  <c r="H3" i="1"/>
  <c r="F228" i="9"/>
  <c r="B228" i="9" s="1"/>
  <c r="B207" i="9"/>
  <c r="I1565" i="1"/>
  <c r="D1093" i="1"/>
  <c r="E69" i="5"/>
  <c r="I23" i="3" s="1"/>
  <c r="D308" i="4"/>
  <c r="C303" i="1" s="1"/>
  <c r="I34" i="3"/>
  <c r="D1555" i="1"/>
  <c r="D485" i="1"/>
  <c r="E430" i="4"/>
  <c r="D424" i="1" s="1"/>
  <c r="H33" i="3"/>
  <c r="C1538" i="1"/>
  <c r="C1621"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E315" i="9"/>
  <c r="B315" i="9" s="1"/>
  <c r="F43" i="4"/>
  <c r="C39" i="1"/>
  <c r="H642" i="1"/>
  <c r="E180" i="9"/>
  <c r="B180" i="9" s="1"/>
  <c r="F70" i="5"/>
  <c r="D69" i="5"/>
  <c r="C1075" i="1"/>
  <c r="F361" i="4"/>
  <c r="D6" i="4"/>
  <c r="I22" i="3"/>
  <c r="D1012" i="1"/>
  <c r="I1568" i="1"/>
  <c r="H1571" i="1" l="1"/>
  <c r="G1571" i="1"/>
  <c r="G1017" i="1"/>
  <c r="H217" i="1"/>
  <c r="G217" i="1"/>
  <c r="G348" i="9"/>
  <c r="E348" i="9" s="1"/>
  <c r="B348" i="9" s="1"/>
  <c r="E6" i="5"/>
  <c r="D1074" i="1"/>
  <c r="F308" i="4"/>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<sst xmlns="http://schemas.openxmlformats.org/spreadsheetml/2006/main" count="4727" uniqueCount="3655">
  <si>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</si>
  <si>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</si>
  <si>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</si>
  <si>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</si>
  <si>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</si>
  <si>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</si>
  <si>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</si>
  <si>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</si>
  <si>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</si>
  <si>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</si>
  <si>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</si>
  <si>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</si>
  <si>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</si>
  <si>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</si>
  <si>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</si>
  <si>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</si>
  <si>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</si>
  <si>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</si>
  <si>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</si>
  <si>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</si>
  <si>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</si>
  <si>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</si>
  <si>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</si>
  <si>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</si>
  <si>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</si>
  <si>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</si>
  <si>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</si>
  <si>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</si>
  <si>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</si>
  <si>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</si>
  <si>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</si>
  <si>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</si>
  <si>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</si>
  <si>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</si>
  <si>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</si>
  <si>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</si>
  <si>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</si>
  <si>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</si>
  <si>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</si>
  <si>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</si>
  <si>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</si>
  <si>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</si>
  <si>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</si>
  <si>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</si>
  <si>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</si>
  <si>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</si>
  <si>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</si>
  <si>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</si>
  <si>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</si>
  <si>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</si>
  <si>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</si>
  <si>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</si>
  <si>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</si>
  <si>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</si>
  <si>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</si>
  <si>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</si>
  <si>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</si>
  <si>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</si>
  <si>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</si>
  <si>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</si>
  <si>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</si>
  <si>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</si>
  <si>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</si>
  <si>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</si>
  <si>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</si>
  <si>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</si>
  <si>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</si>
  <si>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</si>
  <si>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</si>
  <si>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</si>
  <si>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</si>
  <si>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</si>
  <si>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</si>
  <si>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</si>
  <si>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</si>
  <si>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</si>
  <si>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</si>
  <si>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</si>
  <si>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</si>
  <si>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</si>
  <si>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</si>
  <si>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</si>
  <si>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</si>
  <si>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</si>
  <si>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</si>
  <si>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</si>
  <si>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</si>
  <si>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</si>
  <si>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</si>
  <si>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</si>
  <si>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</si>
  <si>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</si>
  <si>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</si>
  <si>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</si>
  <si>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</si>
  <si>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</si>
  <si>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</si>
  <si>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</si>
  <si>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</si>
  <si>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</si>
  <si>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</si>
  <si>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</si>
  <si>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</si>
  <si>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</si>
  <si>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</si>
  <si>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</si>
  <si>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</si>
  <si>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</si>
  <si>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</si>
  <si>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</si>
  <si>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</si>
  <si>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</si>
  <si>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</si>
  <si>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</si>
  <si>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</si>
  <si>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</si>
  <si>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</si>
  <si>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</si>
  <si>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</si>
  <si>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</si>
  <si>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</si>
  <si>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</si>
  <si>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</si>
  <si>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</si>
  <si>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</si>
  <si>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</si>
  <si>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</si>
  <si>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</si>
  <si>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</si>
  <si>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</si>
  <si>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</si>
  <si>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</si>
  <si>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</si>
  <si>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</si>
  <si>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</si>
  <si>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</si>
  <si>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</si>
  <si>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</si>
  <si>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</si>
  <si>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</si>
  <si>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</si>
  <si>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</si>
  <si>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</si>
  <si>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</si>
  <si>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</si>
  <si>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</si>
  <si>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</si>
  <si>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</si>
  <si>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</si>
  <si>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</si>
  <si>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</si>
  <si>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</si>
  <si>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</si>
  <si>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</si>
  <si>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</si>
  <si>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</si>
  <si>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</si>
  <si>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</si>
  <si>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</si>
  <si>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</si>
  <si>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</si>
  <si>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</si>
  <si>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</si>
  <si>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</si>
  <si>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</si>
  <si>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</si>
  <si>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</si>
  <si>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</si>
  <si>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</si>
  <si>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</si>
  <si>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</si>
  <si>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</si>
  <si>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</si>
  <si>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</si>
  <si>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</si>
  <si>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</si>
  <si>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</si>
  <si>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</si>
  <si>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</si>
  <si>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</si>
  <si>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</si>
  <si>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</si>
  <si>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</si>
  <si>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</si>
  <si>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</si>
  <si>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</si>
  <si>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</si>
  <si>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</si>
  <si>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</si>
  <si>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</si>
  <si>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</si>
  <si>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</si>
  <si>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</si>
  <si>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</si>
  <si>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</si>
  <si>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</si>
  <si>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</si>
  <si>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</si>
  <si>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</si>
  <si>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</si>
  <si>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</si>
  <si>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</si>
  <si>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</si>
  <si>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</si>
  <si>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</si>
  <si>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</si>
  <si>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</si>
  <si>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</si>
  <si>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</si>
  <si>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</si>
  <si>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</si>
  <si>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</si>
  <si>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</si>
  <si>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</si>
  <si>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</si>
  <si>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</si>
  <si>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</si>
  <si>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</si>
  <si>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</si>
  <si>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</si>
  <si>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</si>
  <si>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</si>
  <si>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</si>
  <si>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</si>
  <si>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</si>
  <si>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</si>
  <si>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</si>
  <si>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</si>
  <si>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</si>
  <si>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</si>
  <si>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</si>
  <si>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</si>
  <si>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</si>
  <si>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</si>
  <si>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</si>
  <si>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</si>
  <si>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</si>
  <si>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</si>
  <si>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</si>
  <si>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</si>
  <si>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</si>
  <si>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</si>
  <si>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</si>
  <si>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</si>
  <si>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</si>
  <si>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</si>
  <si>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</si>
  <si>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</si>
  <si>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</si>
  <si>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</si>
  <si>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</si>
  <si>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</si>
  <si>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</si>
  <si>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</si>
  <si>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</si>
  <si>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</si>
  <si>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</si>
  <si>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</si>
  <si>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</si>
  <si>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</si>
  <si>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</si>
  <si>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</si>
  <si>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</si>
  <si>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</si>
  <si>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</si>
  <si>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</si>
  <si>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</si>
  <si>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</si>
  <si>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</si>
  <si>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</si>
  <si>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</si>
  <si>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</si>
  <si>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</si>
  <si>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</si>
  <si>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</si>
  <si>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</si>
  <si>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</si>
  <si>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</si>
  <si>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</si>
  <si>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</si>
  <si>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</si>
  <si>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</si>
  <si>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</si>
  <si>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</si>
  <si>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</si>
  <si>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</si>
  <si>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</si>
  <si>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</si>
  <si>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</si>
  <si>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</si>
  <si>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</si>
  <si>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</si>
  <si>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</si>
  <si>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</si>
  <si>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</si>
  <si>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</si>
  <si>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</si>
  <si>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</si>
  <si>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</si>
  <si>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</si>
  <si>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</si>
  <si>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</si>
  <si>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</si>
  <si>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</si>
  <si>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</si>
  <si>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</si>
  <si>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</si>
  <si>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</si>
  <si>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</si>
  <si>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</si>
  <si>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</si>
  <si>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</si>
  <si>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</si>
  <si>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</si>
  <si>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</si>
  <si>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</si>
  <si>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</si>
  <si>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</si>
  <si>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</si>
  <si>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</si>
  <si>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</si>
  <si>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</si>
  <si>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</si>
  <si>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</si>
  <si>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</si>
  <si>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</si>
  <si>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</si>
  <si>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</si>
  <si>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</si>
  <si>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</si>
  <si>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</si>
  <si>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</si>
  <si>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</si>
  <si>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</si>
  <si>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</si>
  <si>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</si>
  <si>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</si>
  <si>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</si>
  <si>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</si>
  <si>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</si>
  <si>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</si>
  <si>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</si>
  <si>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</si>
  <si>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</si>
  <si>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</si>
  <si>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</si>
  <si>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</si>
  <si>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</si>
  <si>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</si>
  <si>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</si>
  <si>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</si>
  <si>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</si>
  <si>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</si>
  <si>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</si>
  <si>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</si>
  <si>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</si>
  <si>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</si>
  <si>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</si>
  <si>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</si>
  <si>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</si>
  <si>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</si>
  <si>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</si>
  <si>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</si>
  <si>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</si>
  <si>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</si>
  <si>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</si>
  <si>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</si>
  <si>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</si>
  <si>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</si>
  <si>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</si>
  <si>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</si>
  <si>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</si>
  <si>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</si>
  <si>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</si>
  <si>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</si>
  <si>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</si>
  <si>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</si>
  <si>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</si>
  <si>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</si>
  <si>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</si>
  <si>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</si>
  <si>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</si>
  <si>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</si>
  <si>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</si>
  <si>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</si>
  <si>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</si>
  <si>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</si>
  <si>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</si>
  <si>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</si>
  <si>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</si>
  <si>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</si>
  <si>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</si>
  <si>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</si>
  <si>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</si>
  <si>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</si>
  <si>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</si>
  <si>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</si>
  <si>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</si>
  <si>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</si>
  <si>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</si>
  <si>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</si>
  <si>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</si>
  <si>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</si>
  <si>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</si>
  <si>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</si>
  <si>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</si>
  <si>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</si>
  <si>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</si>
  <si>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</si>
  <si>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</si>
  <si>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</si>
  <si>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</si>
  <si>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</si>
  <si>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</si>
  <si>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</si>
  <si>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</si>
  <si>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</si>
  <si>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</si>
  <si>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</si>
  <si>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</si>
  <si>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</si>
  <si>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</si>
  <si>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</si>
  <si>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</si>
  <si>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</si>
  <si>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</si>
  <si>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</si>
  <si>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</si>
  <si>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</si>
  <si>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</si>
  <si>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</si>
  <si>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</si>
  <si>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</si>
  <si>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</si>
  <si>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</si>
  <si>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</si>
  <si>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</si>
  <si>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</si>
  <si>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</si>
  <si>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</si>
  <si>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</si>
  <si>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</si>
  <si>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</si>
  <si>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</si>
  <si>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</si>
  <si>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</si>
  <si>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</si>
  <si>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</si>
  <si>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</si>
  <si>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</si>
  <si>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</si>
  <si>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</si>
  <si>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</si>
  <si>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</si>
  <si>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</si>
  <si>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</si>
  <si>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</si>
  <si>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</si>
  <si>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</si>
  <si>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</si>
  <si>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</si>
  <si>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</si>
  <si>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</si>
  <si>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</si>
  <si>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</si>
  <si>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</si>
  <si>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</si>
  <si>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</si>
  <si>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</si>
  <si>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</si>
  <si>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</si>
  <si>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</si>
  <si>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</si>
  <si>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</si>
  <si>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</si>
  <si>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</si>
  <si>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</si>
  <si>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</si>
  <si>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</si>
  <si>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</si>
  <si>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</si>
  <si>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</si>
  <si>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</si>
  <si>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</si>
  <si>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</si>
  <si>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</si>
  <si>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</si>
  <si>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</si>
  <si>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</si>
  <si>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</si>
  <si>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</si>
  <si>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</si>
  <si>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</si>
  <si>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</si>
  <si>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</si>
  <si>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</si>
  <si>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</si>
  <si>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</si>
  <si>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</si>
  <si>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</si>
  <si>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</si>
  <si>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</si>
  <si>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</si>
  <si>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</si>
  <si>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</si>
  <si>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</si>
  <si>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</si>
  <si>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</si>
  <si>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</si>
  <si>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</si>
  <si>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</si>
  <si>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</si>
  <si>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</si>
  <si>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</si>
  <si>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</si>
  <si>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</si>
  <si>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</si>
  <si>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</si>
  <si>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</si>
  <si>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</si>
  <si>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</si>
  <si>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</si>
  <si>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</si>
  <si>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</si>
  <si>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</si>
  <si>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</si>
  <si>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</si>
  <si>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</si>
  <si>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</si>
  <si>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</si>
  <si>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</si>
  <si>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</si>
  <si>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</si>
  <si>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</si>
  <si>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</si>
  <si>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</si>
  <si>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</si>
  <si>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</si>
  <si>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</si>
  <si>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</si>
  <si>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</si>
  <si>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</si>
  <si>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</si>
  <si>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</si>
  <si>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</si>
  <si>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</si>
  <si>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</si>
  <si>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</si>
  <si>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</si>
  <si>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</si>
  <si>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</si>
  <si>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</si>
  <si>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</si>
  <si>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</si>
  <si>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</si>
  <si>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</si>
  <si>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</si>
  <si>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</si>
  <si>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</si>
  <si>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</si>
  <si>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</si>
  <si>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</si>
  <si>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</si>
  <si>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</si>
  <si>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</si>
  <si>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</si>
  <si>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</si>
  <si>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</si>
  <si>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</si>
  <si>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</si>
  <si>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</si>
  <si>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</si>
  <si>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</si>
  <si>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</si>
  <si>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</si>
  <si>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</si>
  <si>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</si>
  <si>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</si>
  <si>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</si>
  <si>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</si>
  <si>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</si>
  <si>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</si>
  <si>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</si>
  <si>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</si>
  <si>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</si>
  <si>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</si>
  <si>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</si>
  <si>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</si>
  <si>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</si>
  <si>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</si>
  <si>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</si>
  <si>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</si>
  <si>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</si>
  <si>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</si>
  <si>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</si>
  <si>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</si>
  <si>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</si>
  <si>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</si>
  <si>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</si>
  <si>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</si>
  <si>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</si>
  <si>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</si>
  <si>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</si>
  <si>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</si>
  <si>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</si>
  <si>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</si>
  <si>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</si>
  <si>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</si>
  <si>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</si>
  <si>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</si>
  <si>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</si>
  <si>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</si>
  <si>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</si>
  <si>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</si>
  <si>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</si>
  <si>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</si>
  <si>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</si>
  <si>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</si>
  <si>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</si>
  <si>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</si>
  <si>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</si>
  <si>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</si>
  <si>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</si>
  <si>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</si>
  <si>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</si>
  <si>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</si>
  <si>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</si>
  <si>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</si>
  <si>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</si>
  <si>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</si>
  <si>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</si>
  <si>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</si>
  <si>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</si>
  <si>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</si>
  <si>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</si>
  <si>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</si>
  <si>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</si>
  <si>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</si>
  <si>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</si>
  <si>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</si>
  <si>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</si>
  <si>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</si>
  <si>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</si>
  <si>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</si>
  <si>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</si>
  <si>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</si>
  <si>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</si>
  <si>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</si>
  <si>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</si>
  <si>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</si>
  <si>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</si>
  <si>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</si>
  <si>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</si>
  <si>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</si>
  <si>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</si>
  <si>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</si>
  <si>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</si>
  <si>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</si>
  <si>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</si>
  <si>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</si>
  <si>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</si>
  <si>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</si>
  <si>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</si>
  <si>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</si>
  <si>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</si>
  <si>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</si>
  <si>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</si>
  <si>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</si>
  <si>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</si>
  <si>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</si>
  <si>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</si>
  <si>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</si>
  <si>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</si>
  <si>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</si>
  <si>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</si>
  <si>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</si>
  <si>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</si>
  <si>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</si>
  <si>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</si>
  <si>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</si>
  <si>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</si>
  <si>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</si>
  <si>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</si>
  <si>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</si>
  <si>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</si>
  <si>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</si>
  <si>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</si>
  <si>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</si>
  <si>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</si>
  <si>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</si>
  <si>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</si>
  <si>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</si>
  <si>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</si>
  <si>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</si>
  <si>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</si>
  <si>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</si>
  <si>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</si>
  <si>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</si>
  <si>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</si>
  <si>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</si>
  <si>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</si>
  <si>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</si>
  <si>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</si>
  <si>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</si>
  <si>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</si>
  <si>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</si>
  <si>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</si>
  <si>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</si>
  <si>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</si>
  <si>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</si>
  <si>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</si>
  <si>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</si>
  <si>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</si>
  <si>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</si>
  <si>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</si>
  <si>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</si>
  <si>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</si>
  <si>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</si>
  <si>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</si>
  <si>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</si>
  <si>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</si>
  <si>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</si>
  <si>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</si>
  <si>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</si>
  <si>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</si>
  <si>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</si>
  <si>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</si>
  <si>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</si>
  <si>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</si>
  <si>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</si>
  <si>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</si>
  <si>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</si>
  <si>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</si>
  <si>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</si>
  <si>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</si>
  <si>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</si>
  <si>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</si>
  <si>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</si>
  <si>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</si>
  <si>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</si>
  <si>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</si>
  <si>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</si>
  <si>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</si>
  <si>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</si>
  <si>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</si>
  <si>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</si>
  <si>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</si>
  <si>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</si>
  <si>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</si>
  <si>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</si>
  <si>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</si>
  <si>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</si>
  <si>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</si>
  <si>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</si>
  <si>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</si>
  <si>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</si>
  <si>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</si>
  <si>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</si>
  <si>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</si>
  <si>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</si>
  <si>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</si>
  <si>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</si>
  <si>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</si>
  <si>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</si>
  <si>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</si>
  <si>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</si>
  <si>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</si>
  <si>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</si>
  <si>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</si>
  <si>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</si>
  <si>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</si>
  <si>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</si>
  <si>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</si>
  <si>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</si>
  <si>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</si>
  <si>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</si>
  <si>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</si>
  <si>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</si>
  <si>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</si>
  <si>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</si>
  <si>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</si>
  <si>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</si>
  <si>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</si>
  <si>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</si>
  <si>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</si>
  <si>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</si>
  <si>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</si>
  <si>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</si>
  <si>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</si>
  <si>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</si>
  <si>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</si>
  <si>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</si>
  <si>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</si>
  <si>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</si>
  <si>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</si>
  <si>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</si>
  <si>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</si>
  <si>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</si>
  <si>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</si>
  <si>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</si>
  <si>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</si>
  <si>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</si>
  <si>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</si>
  <si>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</si>
  <si>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</si>
  <si>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</si>
  <si>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</si>
  <si>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</si>
  <si>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</si>
  <si>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</si>
  <si>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</si>
  <si>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</si>
  <si>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</si>
  <si>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</si>
  <si>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</si>
  <si>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</si>
  <si>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</si>
  <si>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</si>
  <si>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</si>
  <si>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</si>
  <si>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</si>
  <si>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</si>
  <si>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</si>
  <si>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</si>
  <si>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</si>
  <si>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</si>
  <si>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</si>
  <si>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</si>
  <si>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</si>
  <si>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</si>
  <si>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</si>
  <si>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</si>
  <si>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</si>
  <si>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</si>
  <si>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</si>
  <si>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</si>
  <si>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</si>
  <si>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</si>
  <si>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</si>
  <si>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</si>
  <si>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</si>
  <si>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</si>
  <si>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</si>
  <si>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</si>
  <si>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</si>
  <si>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</si>
  <si>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</si>
  <si>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</si>
  <si>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</si>
  <si>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</si>
  <si>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</si>
  <si>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</si>
  <si>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</si>
  <si>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</si>
  <si>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</si>
  <si>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</si>
  <si>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</si>
  <si>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</si>
  <si>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</si>
  <si>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</si>
  <si>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</si>
  <si>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</si>
  <si>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</si>
  <si>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</si>
  <si>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</si>
  <si>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</si>
  <si>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</si>
  <si>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</si>
  <si>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</si>
  <si>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</si>
  <si>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</si>
  <si>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</si>
  <si>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</si>
  <si>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</si>
  <si>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</si>
  <si>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</si>
  <si>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</si>
  <si>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</si>
  <si>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</si>
  <si>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</si>
  <si>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</si>
  <si>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</si>
  <si>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</si>
  <si>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</si>
  <si>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</si>
  <si>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</si>
  <si>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</si>
  <si>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</si>
  <si>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</si>
  <si>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</si>
  <si>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</si>
  <si>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</si>
  <si>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</si>
  <si>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</si>
  <si>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</si>
  <si>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</si>
  <si>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</si>
  <si>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</si>
  <si>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</si>
  <si>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</si>
  <si>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</si>
  <si>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</si>
  <si>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</si>
  <si>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</si>
  <si>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</si>
  <si>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</si>
  <si>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</si>
  <si>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</si>
  <si>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</si>
  <si>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</si>
  <si>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</si>
  <si>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</si>
  <si>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</si>
  <si>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</si>
  <si>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</si>
  <si>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</si>
  <si>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</si>
  <si>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</si>
  <si>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</si>
  <si>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</si>
  <si>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</si>
  <si>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</si>
  <si>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</si>
  <si>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</si>
  <si>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</si>
  <si>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</si>
  <si>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</si>
  <si>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</si>
  <si>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</si>
  <si>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</si>
  <si>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</si>
  <si>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</si>
  <si>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</si>
  <si>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</si>
  <si>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</si>
  <si>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</si>
  <si>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</si>
  <si>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</si>
  <si>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</si>
  <si>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</si>
  <si>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</si>
  <si>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</si>
  <si>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</si>
  <si>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</si>
  <si>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</si>
  <si>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</si>
  <si>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</si>
  <si>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</si>
  <si>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</si>
  <si>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</si>
  <si>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</si>
  <si>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</si>
  <si>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</si>
  <si>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</si>
  <si>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</si>
  <si>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</si>
  <si>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</si>
  <si>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</si>
  <si>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</si>
  <si>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</si>
  <si>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</si>
  <si>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</si>
  <si>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</si>
  <si>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</si>
  <si>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</si>
  <si>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</si>
  <si>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</si>
  <si>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</si>
  <si>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</si>
  <si>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</si>
  <si>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</si>
  <si>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</si>
  <si>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</si>
  <si>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</si>
  <si>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</si>
  <si>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</si>
  <si>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</si>
  <si>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</si>
  <si>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</si>
  <si>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</si>
  <si>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</si>
  <si>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</si>
  <si>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</si>
  <si>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</si>
  <si>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</si>
  <si>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</si>
  <si>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</si>
  <si>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</si>
  <si>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</si>
  <si>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</si>
  <si>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</si>
  <si>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</si>
  <si>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</si>
  <si>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</si>
  <si>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</si>
  <si>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</si>
  <si>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</si>
  <si>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</si>
  <si>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</si>
  <si>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</si>
  <si>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</si>
  <si>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</si>
  <si>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</si>
  <si>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</si>
  <si>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</si>
  <si>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</si>
  <si>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</si>
  <si>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</si>
  <si>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</si>
  <si>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</si>
  <si>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</si>
  <si>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</si>
  <si>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</si>
  <si>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</si>
  <si>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</si>
  <si>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</si>
  <si>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</si>
  <si>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</si>
  <si>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</si>
  <si>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</si>
  <si>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</si>
  <si>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</si>
  <si>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</si>
  <si>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</si>
  <si>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</si>
  <si>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</si>
  <si>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</si>
  <si>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</si>
  <si>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</si>
  <si>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</si>
  <si>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</si>
  <si>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</si>
  <si>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</si>
  <si>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</si>
  <si>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</si>
  <si>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</si>
  <si>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</si>
  <si>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</si>
  <si>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</si>
  <si>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</si>
  <si>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</si>
  <si>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</si>
  <si>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</si>
  <si>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</si>
  <si>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</si>
  <si>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</si>
  <si>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</si>
  <si>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</si>
  <si>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</si>
  <si>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</si>
  <si>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</si>
  <si>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</si>
  <si>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</si>
  <si>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</si>
  <si>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</si>
  <si>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</si>
  <si>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</si>
  <si>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</si>
  <si>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</si>
  <si>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</si>
  <si>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</si>
  <si>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</si>
  <si>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</si>
  <si>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</si>
  <si>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</si>
  <si>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</si>
  <si>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</si>
  <si>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</si>
  <si>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</si>
  <si>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</si>
  <si>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</si>
  <si>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</si>
  <si>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</si>
  <si>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</si>
  <si>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</si>
  <si>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</si>
  <si>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</si>
  <si>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</si>
  <si>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</si>
  <si>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</si>
  <si>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</si>
  <si>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</si>
  <si>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</si>
  <si>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</si>
  <si>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</si>
  <si>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</si>
  <si>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</si>
  <si>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</si>
  <si>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</si>
  <si>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</si>
  <si>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</si>
  <si>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</si>
  <si>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</si>
  <si>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</si>
  <si>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</si>
  <si>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</si>
  <si>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</si>
  <si>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</si>
  <si>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</si>
  <si>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</si>
  <si>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</si>
  <si>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</si>
  <si>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</si>
  <si>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</si>
  <si>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</si>
  <si>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</si>
  <si>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</si>
  <si>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</si>
  <si>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</si>
  <si>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</si>
  <si>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</si>
  <si>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</si>
  <si>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</si>
  <si>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</si>
  <si>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</si>
  <si>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</si>
  <si>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</si>
  <si>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</si>
  <si>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</si>
  <si>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</si>
  <si>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</si>
  <si>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</si>
  <si>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</si>
  <si>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</si>
  <si>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</si>
  <si>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</si>
  <si>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</si>
  <si>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</si>
  <si>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</si>
  <si>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</si>
  <si>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</si>
  <si>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</si>
  <si>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</si>
  <si>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</si>
  <si>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</si>
  <si>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</si>
  <si>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</si>
  <si>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</si>
  <si>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</si>
  <si>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</si>
  <si>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</si>
  <si>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</si>
  <si>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</si>
  <si>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</si>
  <si>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</si>
  <si>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</si>
  <si>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</si>
  <si>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</si>
  <si>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</si>
  <si>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</si>
  <si>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</si>
  <si>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</si>
  <si>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</si>
  <si>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</si>
  <si>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</si>
  <si>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</si>
  <si>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</si>
  <si>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</si>
  <si>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</si>
  <si>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</si>
  <si>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</si>
  <si>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</si>
  <si>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</si>
  <si>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</si>
  <si>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</si>
  <si>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</si>
  <si>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</si>
  <si>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</si>
  <si>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</si>
  <si>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</si>
  <si>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</si>
  <si>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</si>
  <si>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</si>
  <si>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</si>
  <si>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</si>
  <si>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</si>
  <si>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</si>
  <si>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</si>
  <si>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</si>
  <si>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</si>
  <si>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</si>
  <si>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</si>
  <si>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</si>
  <si>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</si>
  <si>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</si>
  <si>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</si>
  <si>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</si>
  <si>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</si>
  <si>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</si>
  <si>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</si>
  <si>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</si>
  <si>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</si>
  <si>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</si>
  <si>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</si>
  <si>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</si>
  <si>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</si>
  <si>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</si>
  <si>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</si>
  <si>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</si>
  <si>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</si>
  <si>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</si>
  <si>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</si>
  <si>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</si>
  <si>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</si>
  <si>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</si>
  <si>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</si>
  <si>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</si>
  <si>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</si>
  <si>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</si>
  <si>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</si>
  <si>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</si>
  <si>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</si>
  <si>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</si>
  <si>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</si>
  <si>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</si>
  <si>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</si>
  <si>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</si>
  <si>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</si>
  <si>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</si>
  <si>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</si>
  <si>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</si>
  <si>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</si>
  <si>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</si>
  <si>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</si>
  <si>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</si>
  <si>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</si>
  <si>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</si>
  <si>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</si>
  <si>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</si>
  <si>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</si>
  <si>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</si>
  <si>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</si>
  <si>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</si>
  <si>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</si>
  <si>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</si>
  <si>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</si>
  <si>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</si>
  <si>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</si>
  <si>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</si>
  <si>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</si>
  <si>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</si>
  <si>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</si>
  <si>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</si>
  <si>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</si>
  <si>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</si>
  <si>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</si>
  <si>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</si>
  <si>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</si>
  <si>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</si>
  <si>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</si>
  <si>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</si>
  <si>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</si>
  <si>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</si>
  <si>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</si>
  <si>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</si>
  <si>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</si>
  <si>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</si>
  <si>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</si>
  <si>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</si>
  <si>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</si>
  <si>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</si>
  <si>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</si>
  <si>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</si>
  <si>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</si>
  <si>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</si>
  <si>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</si>
  <si>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</si>
  <si>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</si>
  <si>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</si>
  <si>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</si>
  <si>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</si>
  <si>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</si>
  <si>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</si>
  <si>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</si>
  <si>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</si>
  <si>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</si>
  <si>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</si>
  <si>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</si>
  <si>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</si>
  <si>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</si>
  <si>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</si>
  <si>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</si>
  <si>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</si>
  <si>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</si>
  <si>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</si>
  <si>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</si>
  <si>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</si>
  <si>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</si>
  <si>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</si>
  <si>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</si>
  <si>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</si>
  <si>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</si>
  <si>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</si>
  <si>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</si>
  <si>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</si>
  <si>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</si>
  <si>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</si>
  <si>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</si>
  <si>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</si>
  <si>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</si>
  <si>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</si>
  <si>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</si>
  <si>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</si>
  <si>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</si>
  <si>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</si>
  <si>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</si>
  <si>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</si>
  <si>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</si>
  <si>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</si>
  <si>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</si>
  <si>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</si>
  <si>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</si>
  <si>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</si>
  <si>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</si>
  <si>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</si>
  <si>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</si>
  <si>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</si>
  <si>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</si>
  <si>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</si>
  <si>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</si>
  <si>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</si>
  <si>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</si>
  <si>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</si>
  <si>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</si>
  <si>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</si>
  <si>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</si>
  <si>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</si>
  <si>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</si>
  <si>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</si>
  <si>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</si>
  <si>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</si>
  <si>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</si>
  <si>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</si>
  <si>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</si>
  <si>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</si>
  <si>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</si>
  <si>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</si>
  <si>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</si>
  <si>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</si>
  <si>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</si>
  <si>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</si>
  <si>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</si>
  <si>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</si>
  <si>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</si>
  <si>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</si>
  <si>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</si>
  <si>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</si>
  <si>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</si>
  <si>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</si>
  <si>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</si>
  <si>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</si>
  <si>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</si>
  <si>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</si>
  <si>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</si>
  <si>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</si>
  <si>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</si>
  <si>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</si>
  <si>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</si>
  <si>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</si>
  <si>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</si>
  <si>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</si>
  <si>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</si>
  <si>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</si>
  <si>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</si>
  <si>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</si>
  <si>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</si>
  <si>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</si>
  <si>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</si>
  <si>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</si>
  <si>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</si>
  <si>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</si>
  <si>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</si>
  <si>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</si>
  <si>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</si>
  <si>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</si>
  <si>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</si>
  <si>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</si>
  <si>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</si>
  <si>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</si>
  <si>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</si>
  <si>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</si>
  <si>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</si>
  <si>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</si>
  <si>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</si>
  <si>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</si>
  <si>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</si>
  <si>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</si>
  <si>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</si>
  <si>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</si>
  <si>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</si>
  <si>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</si>
  <si>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</si>
  <si>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</si>
  <si>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</si>
  <si>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</si>
  <si>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</si>
  <si>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</si>
  <si>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</si>
  <si>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</si>
  <si>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</si>
  <si>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</si>
  <si>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</si>
  <si>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</si>
  <si>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</si>
  <si>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</si>
  <si>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</si>
  <si>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</si>
  <si>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</si>
  <si>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</si>
  <si>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</si>
  <si>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</si>
  <si>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</si>
  <si>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</si>
  <si>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</si>
  <si>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</si>
  <si>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</si>
  <si>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</si>
  <si>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</si>
  <si>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</si>
  <si>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</si>
  <si>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</si>
  <si>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</si>
  <si>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</si>
  <si>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</si>
  <si>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</si>
  <si>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</si>
  <si>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</si>
  <si>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</si>
  <si>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</si>
  <si>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</si>
  <si>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</si>
  <si>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</si>
  <si>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</si>
  <si>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</si>
  <si>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</si>
  <si>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</si>
  <si>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</si>
  <si>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</si>
  <si>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</si>
  <si>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</si>
  <si>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</si>
  <si>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</si>
  <si>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</si>
  <si>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</si>
  <si>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</si>
  <si>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</si>
  <si>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</si>
  <si>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</si>
  <si>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</si>
  <si>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</si>
  <si>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</si>
  <si>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</si>
  <si>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</si>
  <si>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</si>
  <si>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</si>
  <si>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</si>
  <si>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</si>
  <si>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</si>
  <si>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</si>
  <si>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</si>
  <si>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</si>
  <si>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</si>
  <si>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</si>
  <si>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</si>
  <si>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</si>
  <si>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</si>
  <si>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</si>
  <si>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</si>
  <si>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</si>
  <si>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</si>
  <si>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</si>
  <si>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</si>
  <si>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</si>
  <si>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</si>
  <si>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</si>
  <si>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</si>
  <si>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</si>
  <si>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</si>
  <si>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</si>
  <si>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</si>
  <si>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</si>
  <si>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</si>
  <si>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</si>
  <si>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</si>
  <si>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</si>
  <si>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</si>
  <si>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</si>
  <si>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</si>
  <si>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</si>
  <si>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</si>
  <si>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</si>
  <si>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</si>
  <si>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</si>
  <si>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</si>
  <si>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</si>
  <si>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</si>
  <si>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</si>
  <si>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</si>
  <si>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</si>
  <si>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</si>
  <si>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</si>
  <si>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</si>
  <si>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</si>
  <si>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</si>
  <si>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</si>
  <si>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</si>
  <si>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</si>
  <si>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</si>
  <si>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</si>
  <si>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</si>
  <si>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</si>
  <si>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</si>
  <si>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</si>
  <si>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</si>
  <si>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</si>
  <si>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</si>
  <si>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</si>
  <si>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</si>
  <si>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</si>
  <si>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</si>
  <si>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</si>
  <si>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</si>
  <si>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</si>
  <si>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</si>
  <si>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</si>
  <si>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</si>
  <si>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</si>
  <si>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</si>
  <si>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</si>
  <si>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</si>
  <si>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</si>
  <si>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</si>
  <si>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</si>
  <si>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</si>
  <si>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</si>
  <si>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</si>
  <si>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</si>
  <si>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</si>
  <si>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</si>
  <si>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</si>
  <si>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</si>
  <si>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</si>
  <si>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</si>
  <si>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</si>
  <si>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</si>
  <si>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</si>
  <si>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</si>
  <si>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</si>
  <si>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</si>
  <si>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</si>
  <si>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</si>
  <si>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</si>
  <si>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</si>
  <si>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</si>
  <si>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</si>
  <si>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</si>
  <si>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</si>
  <si>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</si>
  <si>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</si>
  <si>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</si>
  <si>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</si>
  <si>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</si>
  <si>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</si>
  <si>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</si>
  <si>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</si>
  <si>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</si>
  <si>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</si>
  <si>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</si>
  <si>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</si>
  <si>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</si>
  <si>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</si>
  <si>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</si>
  <si>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</si>
  <si>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</si>
  <si>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</si>
  <si>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</si>
  <si>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</si>
  <si>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</si>
  <si>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</si>
  <si>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</si>
  <si>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</si>
  <si>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</si>
  <si>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</si>
  <si>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</si>
  <si>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</si>
  <si>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</si>
  <si>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</si>
  <si>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</si>
  <si>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</si>
  <si>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</si>
  <si>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</si>
  <si>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</si>
  <si>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</si>
  <si>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</si>
  <si>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</si>
  <si>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</si>
  <si>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</si>
  <si>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</si>
  <si>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</si>
  <si>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</si>
  <si>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</si>
  <si>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</si>
  <si>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</si>
  <si>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</si>
  <si>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</si>
  <si>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</si>
  <si>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</si>
  <si>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</si>
  <si>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</si>
  <si>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</si>
  <si>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</si>
  <si>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</si>
  <si>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</si>
  <si>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</si>
  <si>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</si>
  <si>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</si>
  <si>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</si>
  <si>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</si>
  <si>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</si>
  <si>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</si>
  <si>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</si>
  <si>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</si>
  <si>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</si>
  <si>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</si>
  <si>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</si>
  <si>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</si>
  <si>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</si>
  <si>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</si>
  <si>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</si>
  <si>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</si>
  <si>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</si>
  <si>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</si>
  <si>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</si>
  <si>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</si>
  <si>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</si>
  <si>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</si>
  <si>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</si>
  <si>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</si>
  <si>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</si>
  <si>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</si>
  <si>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</si>
  <si>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</si>
  <si>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</si>
  <si>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</si>
  <si>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</si>
  <si>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</si>
  <si>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</si>
  <si>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</si>
  <si>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</si>
  <si>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</si>
  <si>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</si>
  <si>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</si>
  <si>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</si>
  <si>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</si>
  <si>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</si>
  <si>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</si>
  <si>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</si>
  <si>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</si>
  <si>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</si>
  <si>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</si>
  <si>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</si>
  <si>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</si>
  <si>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</si>
  <si>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</si>
  <si>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</si>
  <si>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</si>
  <si>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</si>
  <si>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</si>
  <si>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</si>
  <si>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</si>
  <si>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</si>
  <si>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</si>
  <si>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</si>
  <si>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</si>
  <si>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</si>
  <si>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</si>
  <si>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</si>
  <si>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</si>
  <si>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</si>
  <si>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</si>
  <si>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</si>
  <si>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</si>
  <si>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</si>
  <si>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</si>
  <si>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</si>
  <si>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</si>
  <si>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</si>
  <si>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</si>
  <si>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</si>
  <si>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</si>
  <si>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</si>
  <si>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</si>
  <si>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</si>
  <si>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</si>
  <si>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</si>
  <si>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</si>
  <si>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</si>
  <si>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</si>
  <si>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</si>
  <si>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</si>
  <si>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</si>
  <si>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</si>
  <si>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</si>
  <si>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</si>
  <si>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</si>
  <si>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</si>
  <si>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</si>
  <si>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</si>
  <si>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</si>
  <si>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</si>
  <si>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</si>
  <si>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</si>
  <si>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</si>
  <si>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</si>
  <si>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</si>
  <si>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</si>
  <si>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</si>
  <si>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</si>
  <si>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</si>
  <si>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</si>
  <si>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</si>
  <si>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</si>
  <si>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</si>
  <si>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</si>
  <si>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</si>
  <si>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</si>
  <si>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</si>
  <si>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</si>
  <si>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</si>
  <si>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</si>
  <si>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</si>
  <si>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</si>
  <si>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</si>
  <si>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</si>
  <si>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</si>
  <si>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</si>
  <si>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</si>
  <si>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</si>
  <si>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</si>
  <si>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</si>
  <si>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</si>
  <si>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</si>
  <si>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</si>
  <si>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</si>
  <si>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</si>
  <si>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</si>
  <si>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</si>
  <si>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</si>
  <si>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</si>
  <si>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</si>
  <si>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</si>
  <si>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</si>
  <si>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</si>
  <si>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</si>
  <si>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</si>
  <si>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</si>
  <si>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</si>
  <si>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</si>
  <si>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</si>
  <si>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</si>
  <si>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</si>
  <si>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</si>
  <si>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</si>
  <si>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</si>
  <si>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</si>
  <si>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</si>
  <si>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</si>
  <si>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</si>
  <si>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</si>
  <si>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</si>
  <si>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</si>
  <si>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</si>
  <si>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</si>
  <si>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</si>
  <si>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</si>
  <si>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</si>
  <si>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</si>
  <si>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</si>
  <si>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</si>
  <si>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</si>
  <si>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</si>
  <si>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</si>
  <si>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</si>
  <si>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</si>
  <si>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</si>
  <si>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</si>
  <si>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</si>
  <si>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</si>
  <si>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</si>
  <si>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</si>
  <si>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</si>
  <si>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</si>
  <si>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</si>
  <si>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</si>
  <si>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</si>
  <si>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</si>
  <si>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</si>
  <si>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</si>
  <si>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</si>
  <si>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</si>
  <si>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</si>
  <si>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</si>
  <si>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</si>
  <si>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</si>
  <si>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</si>
  <si>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</si>
  <si>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</si>
  <si>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</si>
  <si>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</si>
  <si>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</si>
  <si>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</si>
  <si>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</si>
  <si>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</si>
  <si>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</si>
  <si>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</si>
  <si>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</si>
  <si>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</si>
  <si>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</si>
  <si>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</si>
  <si>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</si>
  <si>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</si>
  <si>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</si>
  <si>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</si>
  <si>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</si>
  <si>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</si>
  <si>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</si>
  <si>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</si>
  <si>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</si>
  <si>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</si>
  <si>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</si>
  <si>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</si>
  <si>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</si>
  <si>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</si>
  <si>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</si>
  <si>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</si>
  <si>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</si>
  <si>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</si>
  <si>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</si>
  <si>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</si>
  <si>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</si>
  <si>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</si>
  <si>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</si>
  <si>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</si>
  <si>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</si>
  <si>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</si>
  <si>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</si>
  <si>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</si>
  <si>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</si>
  <si>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</si>
  <si>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</si>
  <si>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</si>
  <si>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</si>
  <si>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</si>
  <si>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</si>
  <si>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</si>
  <si>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</si>
  <si>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</si>
  <si>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</si>
  <si>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</si>
  <si>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</si>
  <si>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</si>
  <si>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</si>
  <si>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</si>
  <si>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</si>
  <si>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</si>
  <si>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</si>
  <si>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</si>
  <si>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</si>
  <si>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</si>
  <si>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</si>
  <si>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</si>
  <si>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</si>
  <si>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</si>
  <si>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</si>
  <si>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</si>
  <si>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</si>
  <si>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</si>
  <si>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</si>
  <si>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</si>
  <si>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</si>
  <si>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</si>
  <si>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</si>
  <si>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</si>
  <si>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</si>
  <si>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</si>
  <si>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</si>
  <si>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</si>
  <si>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</si>
  <si>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</si>
  <si>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</si>
  <si>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</si>
  <si>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</si>
  <si>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</si>
  <si>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</si>
  <si>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</si>
  <si>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</si>
  <si>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</si>
  <si>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</si>
  <si>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</si>
  <si>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</si>
  <si>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</si>
  <si>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</si>
  <si>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</si>
  <si>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</si>
  <si>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</si>
  <si>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</si>
  <si>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</si>
  <si>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</si>
  <si>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</si>
  <si>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</si>
  <si>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</si>
  <si>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</si>
  <si>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</si>
  <si>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</si>
  <si>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</si>
  <si>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</si>
  <si>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</si>
  <si>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</si>
  <si>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</si>
  <si>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</si>
  <si>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</si>
  <si>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</si>
  <si>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</si>
  <si>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</si>
  <si>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</si>
  <si>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</si>
  <si>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</si>
  <si>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</si>
  <si>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</si>
  <si>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</si>
  <si>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</si>
  <si>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</si>
  <si>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</si>
  <si>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</si>
  <si>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</si>
  <si>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</si>
  <si>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</si>
  <si>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</si>
  <si>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</si>
  <si>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</si>
  <si>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</si>
  <si>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</si>
  <si>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</si>
  <si>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</si>
  <si>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</si>
  <si>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</si>
  <si>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</si>
  <si>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</si>
  <si>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</si>
  <si>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</si>
  <si>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</si>
  <si>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</si>
  <si>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</si>
  <si>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</si>
  <si>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</si>
  <si>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</si>
  <si>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</si>
  <si>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</si>
  <si>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</si>
  <si>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</si>
  <si>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</si>
  <si>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</si>
  <si>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</si>
  <si>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</si>
  <si>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</si>
  <si>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</si>
  <si>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</si>
  <si>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</si>
  <si>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</si>
  <si>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</si>
  <si>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</si>
  <si>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</si>
  <si>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</si>
  <si>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</si>
  <si>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</si>
  <si>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</si>
  <si>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</si>
  <si>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</si>
  <si>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</si>
  <si>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</si>
  <si>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</si>
  <si>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</si>
  <si>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</si>
  <si>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</si>
  <si>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</si>
  <si>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</si>
  <si>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</si>
  <si>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</si>
  <si>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</si>
  <si>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</si>
  <si>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</si>
  <si>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</si>
  <si>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</si>
  <si>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</si>
  <si>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</si>
  <si>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</si>
  <si>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</si>
  <si>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</si>
  <si>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</si>
  <si>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</si>
  <si>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</si>
  <si>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</si>
  <si>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</si>
  <si>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</si>
  <si>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</si>
  <si>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</si>
  <si>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</si>
  <si>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</si>
  <si>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</si>
  <si>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</si>
  <si>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</si>
  <si>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</si>
  <si>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</si>
  <si>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</si>
  <si>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</si>
  <si>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</si>
  <si>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</si>
  <si>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</si>
  <si>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</si>
  <si>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</si>
  <si>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</si>
  <si>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</si>
  <si>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</si>
  <si>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</si>
  <si>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</si>
  <si>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</si>
  <si>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</si>
  <si>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</si>
  <si>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</si>
  <si>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</si>
  <si>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</si>
  <si>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</si>
  <si>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</si>
  <si>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</si>
  <si>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</si>
  <si>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</si>
  <si>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</si>
  <si>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</si>
  <si>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</si>
  <si>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</si>
  <si>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</si>
  <si>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</si>
  <si>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</si>
  <si>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</si>
  <si>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</si>
  <si>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</si>
  <si>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</si>
  <si>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</si>
  <si>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</si>
  <si>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</si>
  <si>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</si>
  <si>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</si>
  <si>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</si>
  <si>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</si>
  <si>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</si>
  <si>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</si>
  <si>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</si>
  <si>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</si>
  <si>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</si>
  <si>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</si>
  <si>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</si>
  <si>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</si>
  <si>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</si>
  <si>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</si>
  <si>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</si>
  <si>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</si>
  <si>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</si>
  <si>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</si>
  <si>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</si>
  <si>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</si>
  <si>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</si>
  <si>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</si>
  <si>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</si>
  <si>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</si>
  <si>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</si>
  <si>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</si>
  <si>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</si>
  <si>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</si>
  <si>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</si>
  <si>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</si>
  <si>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</si>
  <si>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</si>
  <si>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</si>
  <si>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</si>
  <si>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</si>
  <si>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</si>
  <si>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</si>
  <si>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</si>
  <si>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</si>
  <si>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</si>
  <si>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</si>
  <si>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</si>
  <si>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</si>
  <si>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</si>
  <si>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</si>
  <si>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</si>
  <si>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</si>
  <si>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</si>
  <si>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</si>
  <si>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</si>
  <si>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</si>
  <si>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</si>
  <si>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</si>
  <si>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</si>
  <si>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</si>
  <si>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</si>
  <si>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</si>
  <si>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</si>
  <si>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</si>
  <si>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</si>
  <si>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</si>
  <si>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</si>
  <si>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</si>
  <si>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</si>
  <si>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</si>
  <si>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</si>
  <si>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</si>
  <si>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</si>
  <si>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</si>
  <si>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</si>
  <si>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</si>
  <si>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</si>
  <si>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</si>
  <si>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</si>
  <si>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</si>
  <si>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</si>
  <si>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</si>
  <si>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</si>
  <si>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</si>
  <si>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</si>
  <si>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</si>
  <si>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</si>
  <si>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</si>
  <si>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</si>
  <si>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</si>
  <si>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</si>
  <si>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</si>
  <si>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</si>
  <si>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</si>
  <si>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</si>
  <si>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</si>
  <si>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</si>
  <si>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</si>
  <si>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</si>
  <si>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</si>
  <si>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</si>
  <si>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</si>
  <si>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</si>
  <si>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</si>
  <si>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</si>
  <si>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</si>
  <si>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</si>
  <si>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</si>
  <si>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</si>
  <si>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</si>
  <si>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</si>
  <si>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</si>
  <si>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</si>
  <si>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</si>
  <si>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</si>
  <si>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</si>
  <si>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</si>
  <si>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</si>
  <si>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</si>
  <si>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</si>
  <si>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</si>
  <si>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</si>
  <si>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</si>
  <si>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</si>
  <si>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</si>
  <si>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</si>
  <si>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</si>
  <si>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</si>
  <si>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</si>
  <si>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</si>
  <si>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</si>
  <si>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</si>
  <si>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</si>
  <si>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</si>
  <si>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</si>
  <si>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</si>
  <si>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</si>
  <si>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</si>
  <si>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</si>
  <si>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</si>
  <si>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</si>
  <si>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</si>
  <si>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</si>
  <si>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</si>
  <si>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</si>
  <si>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</si>
  <si>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</si>
  <si>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</si>
  <si>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</si>
  <si>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</si>
  <si>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</si>
  <si>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</si>
  <si>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</si>
  <si>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</si>
  <si>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</si>
  <si>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</si>
  <si>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</si>
  <si>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</si>
  <si>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</si>
  <si>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</si>
  <si>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</si>
  <si>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</si>
  <si>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</si>
  <si>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</si>
  <si>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</si>
  <si>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</si>
  <si>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</si>
  <si>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</si>
  <si>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</si>
  <si>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</si>
  <si>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</si>
  <si>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</si>
  <si>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</si>
  <si>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</si>
  <si>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</si>
  <si>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</si>
  <si>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</si>
  <si>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</si>
  <si>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</si>
  <si>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</si>
  <si>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</si>
  <si>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</si>
  <si>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</si>
  <si>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</si>
  <si>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</si>
  <si>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</si>
  <si>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</si>
  <si>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</si>
  <si>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</si>
  <si>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</si>
  <si>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</si>
  <si>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</si>
  <si>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</si>
  <si>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</si>
  <si>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</si>
  <si>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</si>
  <si>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</si>
  <si>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</si>
  <si>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</si>
  <si>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</si>
  <si>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</si>
  <si>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</si>
  <si>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</si>
  <si>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</si>
  <si>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</si>
  <si>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</si>
  <si>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</si>
  <si>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</si>
  <si>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</si>
  <si>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</si>
  <si>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</si>
  <si>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</si>
  <si>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</si>
  <si>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</si>
  <si>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</si>
  <si>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</si>
  <si>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</si>
  <si>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</si>
  <si>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</si>
  <si>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</si>
  <si>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</si>
  <si>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</si>
  <si>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</si>
  <si>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</si>
  <si>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</si>
  <si>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</si>
  <si>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</si>
  <si>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</si>
  <si>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</si>
  <si>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</si>
  <si>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</si>
  <si>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</si>
  <si>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</si>
  <si>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</si>
  <si>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</si>
  <si>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</si>
  <si>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</si>
  <si>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</si>
  <si>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</si>
  <si>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</si>
  <si>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</si>
  <si>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</si>
  <si>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</si>
  <si>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</si>
  <si>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</si>
  <si>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</si>
  <si>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</si>
  <si>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</si>
  <si>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</si>
  <si>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</si>
  <si>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</si>
  <si>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</si>
  <si>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</si>
  <si>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</si>
  <si>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</si>
  <si>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</si>
  <si>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</si>
  <si>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</si>
  <si>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</si>
  <si>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</si>
  <si>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</si>
  <si>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</si>
  <si>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</si>
  <si>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</si>
  <si>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</si>
  <si>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</si>
  <si>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</si>
  <si>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</si>
  <si>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</si>
  <si>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</si>
  <si>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</si>
  <si>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</si>
  <si>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</si>
  <si>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</si>
  <si>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</si>
  <si>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</si>
  <si>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</si>
  <si>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</si>
  <si>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</si>
  <si>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</si>
  <si>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</si>
  <si>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</si>
  <si>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</si>
  <si>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</si>
  <si>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</si>
  <si>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</si>
  <si>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</si>
  <si>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</si>
  <si>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</si>
  <si>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</si>
  <si>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</si>
  <si>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</si>
  <si>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</si>
  <si>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</si>
  <si>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</si>
  <si>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</si>
  <si>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</si>
  <si>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</si>
  <si>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</si>
  <si>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</si>
  <si>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</si>
  <si>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</si>
  <si>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</si>
  <si>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</si>
  <si>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</si>
  <si>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</si>
  <si>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</si>
  <si>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</si>
  <si>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</si>
  <si>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</si>
  <si>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</si>
  <si>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</si>
  <si>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</si>
  <si>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</si>
  <si>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</si>
  <si>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</si>
  <si>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</si>
  <si>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</si>
  <si>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</si>
  <si>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</si>
  <si>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</si>
  <si>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</si>
  <si>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</si>
  <si>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</si>
  <si>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</si>
  <si>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</si>
  <si>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</si>
  <si>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</si>
  <si>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</si>
  <si>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</si>
  <si>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</si>
  <si>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</si>
  <si>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</si>
  <si>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</si>
  <si>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</si>
  <si>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</si>
  <si>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</si>
  <si>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</si>
  <si>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</si>
  <si>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</si>
  <si>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</si>
  <si>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</si>
  <si>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</si>
  <si>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</si>
  <si>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</si>
  <si>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</si>
  <si>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</si>
  <si>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</si>
  <si>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</si>
  <si>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</si>
  <si>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</si>
  <si>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</si>
  <si>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</si>
  <si>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</si>
  <si>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</si>
  <si>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</si>
  <si>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</si>
  <si>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</si>
  <si>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</si>
  <si>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</si>
  <si>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</si>
  <si>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</si>
  <si>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</si>
  <si>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</si>
  <si>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</si>
  <si>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</si>
  <si>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</si>
  <si>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</si>
  <si>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</si>
  <si>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</si>
  <si>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</si>
  <si>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</si>
  <si>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</si>
  <si>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</si>
  <si>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</si>
  <si>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</si>
  <si>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</si>
  <si>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</si>
  <si>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</si>
  <si>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</si>
  <si>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</si>
  <si>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</si>
  <si>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</si>
  <si>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</si>
  <si>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</si>
  <si>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</si>
  <si>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</si>
  <si>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</si>
  <si>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</si>
  <si>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</si>
  <si>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</si>
  <si>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</si>
  <si>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</si>
  <si>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</si>
  <si>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</si>
  <si>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</si>
  <si>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</si>
  <si>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</si>
  <si>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</si>
  <si>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</si>
  <si>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</si>
  <si>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</si>
  <si>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</si>
  <si>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</si>
  <si>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</si>
  <si>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</si>
  <si>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</si>
  <si>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</si>
  <si>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</si>
  <si>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</si>
  <si>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</si>
  <si>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</si>
  <si>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</si>
  <si>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</si>
  <si>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</si>
  <si>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</si>
  <si>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</si>
  <si>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</si>
  <si>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</si>
  <si>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</si>
  <si>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</si>
  <si>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</si>
  <si>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</si>
  <si>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</si>
  <si>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</si>
  <si>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</si>
  <si>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</si>
  <si>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</si>
  <si>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</si>
  <si>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</si>
  <si>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</si>
  <si>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</si>
  <si>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</si>
  <si>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</si>
  <si>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</si>
  <si>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</si>
  <si>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</si>
  <si>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</si>
  <si>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</si>
  <si>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</si>
  <si>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</si>
  <si>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</si>
  <si>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</si>
  <si>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</si>
  <si>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</si>
  <si>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</si>
  <si>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</si>
  <si>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</si>
  <si>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</si>
  <si>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</si>
  <si>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</si>
  <si>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</si>
  <si>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</si>
  <si>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</si>
  <si>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</si>
  <si>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</si>
  <si>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</si>
  <si>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</si>
  <si>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</si>
  <si>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</si>
  <si>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</si>
  <si>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</si>
  <si>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</si>
  <si>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</si>
  <si>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</si>
  <si>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</si>
  <si>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</si>
  <si>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</si>
  <si>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</si>
  <si>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</si>
  <si>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</si>
  <si>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</si>
  <si>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</si>
  <si>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</si>
  <si>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</si>
  <si>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</si>
  <si>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</si>
  <si>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</si>
  <si>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</si>
  <si>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</si>
  <si>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</si>
  <si>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</si>
  <si>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</si>
  <si>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</si>
  <si>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</si>
  <si>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</si>
  <si>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</si>
  <si>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</si>
  <si>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</si>
  <si>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</si>
  <si>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</si>
  <si>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</si>
  <si>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</si>
  <si>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</si>
  <si>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</si>
  <si>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</si>
  <si>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</si>
  <si>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</si>
  <si>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</si>
  <si>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</si>
  <si>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</si>
  <si>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</si>
  <si>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</si>
  <si>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</si>
  <si>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</si>
  <si>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</si>
  <si>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</si>
  <si>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</si>
  <si>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</si>
  <si>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</si>
  <si>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</si>
  <si>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</si>
  <si>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</si>
  <si>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</si>
  <si>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</si>
  <si>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</si>
  <si>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</si>
  <si>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</si>
  <si>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</si>
  <si>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</si>
  <si>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</si>
  <si>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</si>
  <si>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</si>
  <si>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</si>
  <si>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</si>
  <si>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</si>
  <si>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</si>
  <si>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</si>
  <si>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</si>
  <si>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</si>
  <si>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</si>
  <si>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</si>
  <si>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</si>
  <si>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</si>
  <si>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</si>
  <si>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</si>
  <si>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</si>
  <si>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</si>
  <si>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</si>
  <si>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</si>
  <si>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</si>
  <si>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</si>
  <si>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</si>
  <si>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</si>
  <si>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</si>
  <si>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</si>
  <si>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</si>
  <si>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</si>
  <si>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</si>
  <si>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</si>
  <si>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</si>
  <si>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</si>
  <si>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</si>
  <si>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</si>
  <si>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</si>
  <si>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</si>
  <si>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</si>
  <si>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</si>
  <si>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</si>
  <si>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</si>
  <si>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</si>
  <si>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</si>
  <si>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</si>
  <si>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</si>
  <si>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</si>
  <si>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</si>
  <si>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</si>
  <si>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</si>
  <si>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</si>
  <si>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</si>
  <si>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</si>
  <si>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</si>
  <si>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</si>
  <si>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</si>
  <si>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</si>
  <si>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</si>
  <si>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</si>
  <si>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</si>
  <si>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</si>
  <si>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</si>
  <si>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</si>
  <si>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</si>
  <si>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</si>
  <si>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</si>
  <si>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</si>
  <si>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</si>
  <si>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</si>
  <si>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</si>
  <si>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</si>
  <si>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</si>
  <si>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</si>
  <si>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</si>
  <si>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</si>
  <si>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</si>
  <si>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</si>
  <si>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</si>
  <si>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</si>
  <si>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</si>
  <si>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</si>
  <si>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</si>
  <si>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</si>
  <si>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</si>
  <si>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</si>
  <si>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</si>
  <si>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</si>
  <si>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</si>
  <si>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</si>
  <si>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</si>
  <si>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</si>
  <si>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</si>
  <si>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</si>
  <si>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</si>
  <si>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</si>
  <si>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</si>
  <si>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</si>
  <si>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</si>
  <si>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</si>
  <si>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</si>
  <si>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</si>
  <si>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</si>
  <si>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</si>
  <si>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</si>
  <si>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</si>
  <si>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</si>
  <si>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</si>
  <si>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</si>
  <si>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</si>
  <si>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</si>
  <si>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</si>
  <si>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</si>
  <si>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</si>
  <si>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</si>
  <si>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</si>
  <si>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</si>
  <si>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</si>
  <si>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</si>
  <si>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</si>
  <si>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</si>
  <si>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</si>
  <si>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</si>
  <si>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</si>
  <si>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</si>
  <si>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</si>
  <si>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</si>
  <si>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</si>
  <si>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</si>
  <si>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</si>
  <si>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</si>
  <si>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</si>
  <si>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</si>
  <si>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</si>
  <si>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</si>
  <si>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</si>
  <si>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</si>
  <si>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</si>
  <si>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</si>
  <si>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</si>
  <si>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</si>
  <si>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</si>
  <si>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</si>
  <si>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</si>
  <si>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</si>
  <si>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</si>
  <si>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</si>
  <si>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</si>
  <si>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</si>
  <si>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</si>
  <si>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</si>
  <si>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</si>
  <si>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</si>
  <si>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</si>
  <si>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</si>
  <si>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</si>
  <si>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</si>
  <si>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</si>
  <si>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</si>
  <si>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</si>
  <si>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</si>
  <si>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</si>
  <si>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</si>
  <si>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</si>
  <si>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</si>
  <si>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</si>
  <si>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</si>
  <si>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</si>
  <si>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</si>
  <si>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</si>
  <si>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</si>
  <si>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</si>
  <si>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</si>
  <si>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</si>
  <si>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</si>
  <si>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</si>
  <si>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</si>
  <si>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</si>
  <si>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</si>
  <si>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</si>
  <si>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</si>
  <si>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</si>
  <si>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</si>
  <si>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</si>
  <si>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</si>
  <si>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</si>
  <si>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</si>
  <si>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</si>
  <si>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</si>
  <si>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</si>
  <si>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</si>
  <si>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</si>
  <si>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</si>
  <si>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</si>
  <si>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</si>
  <si>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</si>
  <si>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</si>
  <si>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</si>
  <si>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</si>
  <si>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</si>
  <si>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</si>
  <si>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</si>
  <si>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</si>
  <si>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</si>
  <si>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</si>
  <si>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</si>
  <si>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</si>
  <si>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</si>
  <si>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</si>
  <si>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</si>
  <si>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</si>
  <si>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</si>
  <si>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</si>
  <si>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</si>
  <si>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</si>
  <si>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</si>
  <si>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</si>
  <si>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</si>
  <si>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</si>
  <si>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</si>
  <si>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</si>
  <si>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</si>
  <si>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</si>
  <si>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</si>
  <si>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</si>
  <si>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</si>
  <si>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</si>
  <si>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</si>
  <si>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</si>
  <si>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</si>
  <si>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</si>
  <si>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</si>
  <si>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</si>
  <si>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</si>
  <si>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</si>
  <si>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</si>
  <si>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</si>
  <si>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</si>
  <si>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</si>
  <si>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</si>
  <si>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</si>
  <si>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</si>
  <si>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</si>
  <si>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</si>
  <si>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</si>
  <si>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</si>
  <si>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</si>
  <si>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</si>
  <si>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</si>
  <si>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</si>
  <si>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</si>
  <si>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</si>
  <si>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</si>
  <si>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</si>
  <si>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</si>
  <si>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</si>
  <si>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</si>
  <si>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</si>
  <si>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</si>
  <si>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</si>
  <si>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</si>
  <si>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</si>
  <si>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</si>
  <si>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</si>
  <si>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</si>
  <si>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</si>
  <si>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</si>
  <si>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</si>
  <si>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</si>
  <si>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</si>
  <si>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</si>
  <si>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</si>
  <si>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</si>
  <si>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</si>
  <si>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</si>
  <si>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</si>
  <si>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</si>
  <si>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</si>
  <si>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</si>
  <si>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</si>
  <si>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</si>
  <si>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</si>
  <si>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</si>
  <si>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</si>
  <si>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</si>
  <si>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</si>
  <si>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</si>
  <si>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</si>
  <si>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</si>
  <si>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</si>
  <si>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</si>
  <si>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</si>
  <si>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</si>
  <si>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</si>
  <si>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</si>
  <si>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</si>
  <si>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</si>
  <si>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</si>
  <si>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</si>
  <si>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</si>
  <si>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</si>
  <si>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</si>
  <si>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</si>
  <si>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</si>
  <si>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</si>
  <si>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</si>
  <si>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</si>
  <si>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</si>
  <si>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</si>
  <si>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</si>
  <si>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</si>
  <si>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</si>
  <si>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</si>
  <si>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</si>
  <si>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</si>
  <si>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</si>
  <si>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</si>
  <si>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</si>
  <si>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</si>
  <si>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</si>
  <si>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</si>
  <si>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</si>
  <si>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</si>
  <si>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</si>
  <si>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</si>
  <si>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</si>
  <si>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</si>
  <si>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</si>
  <si>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</si>
  <si>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</si>
  <si>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</si>
  <si>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</si>
  <si>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</si>
  <si>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</si>
  <si>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</si>
  <si>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</si>
  <si>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</si>
  <si>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</si>
  <si>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</si>
  <si>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</si>
  <si>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</si>
  <si>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</si>
  <si>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</si>
  <si>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</si>
  <si>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</si>
  <si>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</si>
  <si>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</si>
  <si>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</si>
  <si>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</si>
  <si>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</si>
  <si>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</si>
  <si>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</si>
  <si>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</si>
  <si>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</si>
  <si>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</si>
  <si>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</si>
  <si>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</si>
  <si>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</si>
  <si>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</si>
  <si>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</si>
  <si>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</si>
  <si>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</si>
  <si>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</si>
  <si>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</si>
  <si>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</si>
  <si>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</si>
  <si>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</si>
  <si>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</si>
  <si>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</si>
  <si>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</si>
  <si>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</si>
  <si>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</si>
  <si>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</si>
  <si>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</si>
  <si>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</si>
  <si>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</si>
  <si>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</si>
  <si>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</si>
  <si>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</si>
  <si>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</si>
  <si>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</si>
  <si>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</si>
  <si>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</si>
  <si>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</si>
  <si>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</si>
  <si>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</si>
  <si>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</si>
  <si>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</si>
  <si>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</si>
  <si>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</si>
  <si>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</si>
  <si>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</si>
  <si>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</si>
  <si>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</si>
  <si>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</si>
  <si>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</si>
  <si>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</si>
  <si>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</si>
  <si>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</si>
  <si>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</si>
  <si>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</si>
  <si>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</si>
  <si>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</si>
  <si>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</si>
  <si>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</si>
  <si>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</si>
  <si>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</si>
  <si>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</si>
  <si>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</si>
  <si>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</si>
  <si>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</si>
  <si>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</si>
  <si>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</si>
  <si>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</si>
  <si>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</si>
  <si>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</si>
  <si>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</si>
  <si>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</si>
  <si>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</si>
  <si>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</si>
  <si>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</si>
  <si>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</si>
  <si>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</si>
  <si>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</si>
  <si>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</si>
  <si>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</si>
  <si>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</si>
  <si>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</si>
  <si>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</si>
  <si>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</si>
  <si>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</si>
  <si>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</si>
  <si>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</si>
  <si>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</si>
  <si>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</si>
  <si>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</si>
  <si>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</si>
  <si>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</si>
  <si>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</si>
  <si>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</si>
  <si>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</si>
  <si>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</si>
  <si>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</si>
  <si>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</si>
  <si>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</si>
  <si>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</si>
  <si>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</si>
  <si>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</si>
  <si>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</si>
  <si>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</si>
  <si>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</si>
  <si>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</si>
  <si>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</si>
  <si>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</si>
  <si>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</si>
  <si>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</si>
  <si>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</si>
  <si>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</si>
  <si>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</si>
  <si>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</si>
  <si>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</si>
  <si>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</si>
  <si>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</si>
  <si>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</si>
  <si>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</si>
  <si>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</si>
  <si>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</si>
  <si>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</si>
  <si>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</si>
  <si>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</si>
  <si>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</si>
  <si>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</si>
  <si>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</si>
  <si>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</si>
  <si>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</si>
  <si>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</si>
  <si>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</si>
  <si>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</si>
  <si>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</si>
  <si>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</si>
  <si>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</si>
  <si>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</si>
  <si>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</si>
  <si>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</si>
  <si>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</si>
  <si>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</si>
  <si>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</si>
  <si>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</si>
  <si>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</si>
  <si>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</si>
  <si>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</si>
  <si>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</si>
  <si>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</si>
  <si>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</si>
  <si>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</si>
  <si>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</si>
  <si>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</si>
  <si>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</si>
  <si>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</si>
  <si>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</si>
  <si>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</si>
  <si>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</si>
  <si>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</si>
  <si>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</si>
  <si>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</si>
  <si>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</si>
  <si>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</si>
  <si>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</si>
  <si>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</si>
  <si>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</si>
  <si>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</si>
  <si>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</si>
  <si>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</si>
  <si>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</si>
  <si>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</si>
  <si>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</si>
  <si>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</si>
  <si>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</si>
  <si>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</si>
  <si>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</si>
  <si>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</si>
  <si>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</si>
  <si>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</si>
  <si>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</si>
  <si>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</si>
  <si>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</si>
  <si>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</si>
  <si>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</si>
  <si>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</si>
  <si>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</si>
  <si>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</si>
  <si>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</si>
  <si>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</si>
  <si>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</si>
  <si>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</si>
  <si>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</si>
  <si>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</si>
  <si>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</si>
  <si>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</si>
  <si>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</si>
  <si>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</si>
  <si>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</si>
  <si>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</si>
  <si>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</si>
  <si>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</si>
  <si>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</si>
  <si>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</si>
  <si>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</si>
  <si>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</si>
  <si>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</si>
  <si>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</si>
  <si>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</si>
  <si>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</si>
  <si>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</si>
  <si>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</si>
  <si>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</si>
  <si>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</si>
  <si>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</si>
  <si>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</si>
  <si>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</si>
  <si>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</si>
  <si>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</si>
  <si>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</si>
  <si>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</si>
  <si>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</si>
  <si>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</si>
  <si>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</si>
  <si>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</si>
  <si>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</si>
  <si>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</si>
  <si>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</si>
  <si>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</si>
  <si>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</si>
  <si>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</si>
  <si>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</si>
  <si>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</si>
  <si>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</si>
  <si>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</si>
  <si>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</si>
  <si>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</si>
  <si>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</si>
  <si>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</si>
  <si>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</si>
  <si>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</si>
  <si>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</si>
  <si>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</si>
  <si>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</si>
  <si>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</si>
  <si>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</si>
  <si>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</si>
  <si>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</si>
  <si>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</si>
  <si>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</si>
  <si>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</si>
  <si>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</si>
  <si>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</si>
  <si>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</si>
  <si>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</si>
  <si>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</si>
  <si>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</si>
  <si>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</si>
  <si>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</si>
  <si>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</si>
  <si>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</si>
  <si>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</si>
  <si>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</si>
  <si>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</si>
  <si>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</si>
  <si>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</si>
  <si>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</si>
  <si>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</si>
  <si>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</si>
  <si>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</si>
  <si>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</si>
  <si>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</si>
  <si>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</si>
  <si>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</si>
  <si>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</si>
  <si>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</si>
  <si>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</si>
  <si>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</si>
  <si>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</si>
  <si>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</si>
  <si>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</si>
  <si>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</si>
  <si>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</si>
  <si>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</si>
  <si>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</si>
  <si>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</si>
  <si>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</si>
  <si>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</si>
  <si>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</si>
  <si>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</si>
  <si>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</si>
  <si>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</si>
  <si>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</si>
  <si>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</si>
  <si>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</si>
  <si>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</si>
  <si>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</si>
  <si>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</si>
  <si>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</si>
  <si>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</si>
  <si>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</si>
  <si>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</si>
  <si>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</si>
  <si>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</si>
  <si>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</si>
  <si>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</si>
  <si>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</si>
  <si>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</si>
  <si>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</si>
  <si>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</si>
  <si>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</si>
  <si>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</si>
  <si>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</si>
  <si>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</si>
  <si>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</si>
  <si>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</si>
  <si>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</si>
  <si>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</si>
  <si>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</si>
  <si>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</si>
  <si>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</si>
  <si>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</si>
  <si>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</si>
  <si>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</si>
  <si>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</si>
  <si>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</si>
  <si>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</si>
  <si>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</si>
  <si>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</si>
  <si>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</si>
  <si>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</si>
  <si>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</si>
  <si>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</si>
  <si>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</si>
  <si>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</si>
  <si>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</si>
  <si>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</si>
  <si>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</si>
  <si>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</si>
  <si>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</si>
  <si>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</si>
  <si>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</si>
  <si>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</si>
  <si>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</si>
  <si>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</si>
  <si>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</si>
  <si>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</si>
  <si>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</si>
  <si>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</si>
  <si>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</si>
  <si>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</si>
  <si>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</si>
  <si>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</si>
  <si>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</si>
  <si>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</si>
  <si>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</si>
  <si>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</si>
  <si>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</si>
  <si>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</si>
  <si>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</si>
  <si>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</si>
  <si>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</si>
  <si>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</si>
  <si>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</si>
  <si>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</si>
  <si>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</si>
  <si>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</si>
  <si>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</si>
  <si>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</si>
  <si>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</si>
  <si>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</si>
  <si>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</si>
  <si>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</si>
  <si>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</si>
  <si>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</si>
  <si>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</si>
  <si>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</si>
  <si>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</si>
  <si>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</si>
  <si>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</si>
  <si>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</si>
  <si>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</si>
  <si>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</si>
  <si>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</si>
  <si>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</si>
  <si>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</si>
  <si>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</si>
  <si>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</si>
  <si>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</si>
  <si>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</si>
  <si>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</si>
  <si>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</si>
  <si>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</si>
  <si>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</si>
  <si>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</si>
  <si>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</si>
  <si>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</si>
  <si>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</si>
  <si>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</si>
  <si>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</si>
  <si>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</si>
  <si>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</si>
  <si>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</si>
  <si>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</si>
  <si>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</si>
  <si>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</si>
  <si>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</si>
  <si>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</si>
  <si>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</si>
  <si>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</si>
  <si>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</si>
  <si>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</si>
  <si>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</si>
  <si>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</si>
  <si>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</si>
  <si>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</si>
  <si>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</si>
  <si>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</si>
  <si>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</si>
  <si>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</si>
  <si>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</si>
  <si>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</si>
  <si>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</si>
  <si>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</si>
  <si>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</si>
  <si>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</si>
  <si>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</si>
  <si>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</si>
  <si>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</si>
  <si>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</si>
  <si>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</si>
  <si>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</si>
  <si>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</si>
  <si>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</si>
  <si>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</si>
  <si>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</si>
  <si>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</si>
  <si>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</si>
  <si>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</si>
  <si>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</si>
  <si>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</si>
  <si>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</si>
  <si>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</si>
  <si>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</si>
  <si>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</si>
  <si>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</si>
  <si>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</si>
  <si>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</si>
  <si>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</si>
  <si>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</si>
  <si>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</si>
  <si>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</si>
  <si>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</si>
  <si>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</si>
  <si>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</si>
  <si>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</si>
  <si>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</si>
  <si>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</si>
  <si>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</si>
  <si>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</si>
  <si>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</si>
  <si>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</si>
  <si>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</si>
  <si>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</si>
  <si>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</si>
  <si>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</si>
  <si>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</si>
  <si>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</si>
  <si>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</si>
  <si>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</si>
  <si>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</si>
  <si>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</si>
  <si>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</si>
  <si>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</si>
  <si>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</si>
  <si>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</si>
  <si>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</si>
  <si>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</si>
  <si>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</si>
  <si>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</si>
  <si>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</si>
  <si>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</si>
  <si>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</si>
  <si>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</si>
  <si>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</si>
  <si>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</si>
  <si>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</si>
  <si>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</si>
  <si>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</si>
  <si>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</si>
  <si>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</si>
  <si>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</si>
  <si>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</si>
  <si>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</si>
  <si>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</si>
  <si>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</si>
  <si>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</si>
  <si>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</si>
  <si>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</si>
  <si>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</si>
  <si>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</si>
  <si>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</si>
  <si>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</si>
  <si>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</si>
  <si>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</si>
  <si>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</si>
  <si>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</si>
  <si>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</si>
  <si>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</si>
  <si>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</si>
  <si>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</si>
  <si>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</si>
  <si>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</si>
  <si>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</si>
  <si>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</si>
  <si>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</si>
  <si>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</si>
  <si>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</si>
  <si>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</si>
  <si>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</si>
  <si>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</si>
  <si>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</si>
  <si>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</si>
  <si>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</si>
  <si>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</si>
  <si>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</si>
  <si>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</si>
  <si>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</si>
  <si>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</si>
  <si>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</si>
  <si>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</si>
  <si>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</si>
  <si>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</si>
  <si>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</si>
  <si>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</si>
  <si>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</si>
  <si>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</si>
  <si>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</si>
  <si>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</si>
  <si>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</si>
  <si>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</si>
  <si>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</si>
  <si>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</si>
  <si>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</si>
  <si>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</si>
  <si>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</si>
  <si>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</si>
  <si>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</si>
  <si>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</si>
  <si>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</si>
  <si>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</si>
  <si>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</si>
  <si>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</si>
  <si>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</si>
  <si>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</si>
  <si>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</si>
  <si>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</si>
  <si>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</si>
  <si>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</si>
  <si>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</si>
  <si>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</si>
  <si>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</si>
  <si>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</si>
  <si>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</si>
  <si>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</si>
  <si>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</si>
  <si>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</si>
  <si>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</si>
  <si>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</si>
  <si>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</si>
  <si>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</si>
  <si>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</si>
  <si>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</si>
  <si>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</si>
  <si>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</si>
  <si>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</si>
  <si>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</si>
  <si>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</si>
  <si>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</si>
  <si>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</si>
  <si>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</si>
  <si>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</si>
  <si>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</si>
  <si>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</si>
  <si>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</si>
  <si>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</si>
  <si>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</si>
  <si>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</si>
  <si>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</si>
  <si>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</si>
  <si>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</si>
  <si>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</si>
  <si>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</si>
  <si>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</si>
  <si>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</si>
  <si>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</si>
  <si>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</si>
  <si>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</si>
  <si>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</si>
  <si>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</si>
  <si>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</si>
  <si>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</si>
  <si>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</si>
  <si>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</si>
  <si>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</si>
  <si>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</si>
  <si>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</si>
  <si>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</si>
  <si>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</si>
  <si>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</si>
  <si>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</si>
  <si>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</si>
  <si>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</si>
  <si>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</si>
  <si>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</si>
  <si>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</si>
  <si>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</si>
  <si>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</si>
  <si>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</si>
  <si>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</si>
  <si>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</si>
  <si>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</si>
  <si>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</si>
  <si>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</si>
  <si>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</si>
  <si>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</si>
  <si>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</si>
  <si>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</si>
  <si>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</si>
  <si>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</si>
  <si>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</si>
  <si>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</si>
  <si>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</si>
  <si>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</si>
  <si>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</si>
  <si>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</si>
  <si>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</si>
  <si>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</si>
  <si>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</si>
  <si>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</si>
  <si>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</si>
  <si>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</si>
  <si>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</si>
  <si>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</si>
  <si>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</si>
  <si>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</si>
  <si>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</si>
  <si>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</si>
  <si>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</si>
  <si>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</si>
  <si>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</si>
  <si>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</si>
  <si>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</si>
  <si>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</si>
  <si>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</si>
  <si>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</si>
  <si>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</si>
  <si>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</si>
  <si>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</si>
  <si>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</si>
  <si>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</si>
  <si>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</si>
  <si>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</si>
  <si>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</si>
  <si>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</si>
  <si>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</si>
  <si>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</si>
  <si>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</si>
  <si>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</si>
  <si>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</si>
  <si>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</si>
  <si>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</si>
  <si>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</si>
  <si>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</si>
  <si>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</si>
  <si>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</si>
  <si>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</si>
  <si>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</si>
  <si>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</si>
  <si>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</si>
  <si>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</si>
  <si>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</si>
  <si>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</si>
  <si>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</si>
  <si>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</si>
  <si>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</si>
  <si>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</si>
  <si>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</si>
  <si>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</si>
  <si>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</si>
  <si>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</si>
  <si>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</si>
  <si>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</si>
  <si>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</si>
  <si>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</si>
  <si>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</si>
  <si>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</si>
  <si>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</si>
  <si>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</si>
  <si>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</si>
  <si>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</si>
  <si>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</si>
  <si>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</si>
  <si>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</si>
  <si>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</si>
  <si>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</si>
  <si>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</si>
  <si>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</si>
  <si>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</si>
  <si>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</si>
  <si>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</si>
  <si>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</si>
  <si>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</si>
  <si>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</si>
  <si>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</si>
  <si>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</si>
  <si>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</si>
  <si>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</si>
  <si>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</si>
  <si>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</si>
  <si>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</si>
  <si>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</si>
  <si>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</si>
  <si>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</si>
  <si>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</si>
  <si>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</si>
  <si>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</si>
  <si>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</si>
  <si>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</si>
  <si>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</si>
  <si>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</si>
  <si>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</si>
  <si>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</si>
  <si>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</si>
  <si>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</si>
  <si>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</si>
  <si>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</si>
  <si>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</si>
  <si>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</si>
  <si>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</si>
  <si>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</si>
  <si>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</si>
  <si>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</si>
  <si>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</si>
  <si>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</si>
  <si>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</si>
  <si>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</si>
  <si>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</si>
  <si>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PREDŠKOLSKA USTANOVA DJEČJI VRTIĆ KONAVLE</t>
  </si>
  <si>
    <t>2025-12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</si>
</sst>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2718881.65</v>
      </c>
      <c r="D2" s="7">
        <f>'PR-RAS'!E6</f>
        <v>3359219.31</v>
      </c>
      <c r="E2" s="7">
        <v>0</v>
      </c>
      <c r="F2" s="7">
        <v>0</v>
      </c>
      <c r="G2" s="8">
        <f t="shared" ref="G2:G274" si="0">(B2/1000)*(C2*1+D2*2)</f>
        <v>9437.3202700000002</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6590</v>
      </c>
      <c r="D45" s="2">
        <f>'PR-RAS'!E49</f>
        <v>7649</v>
      </c>
      <c r="E45" s="2">
        <v>0</v>
      </c>
      <c r="F45" s="2">
        <v>0</v>
      </c>
      <c r="G45" s="3">
        <f t="shared" si="0"/>
        <v>963.07199999999989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6590</v>
      </c>
      <c r="D64" s="2">
        <f>'PR-RAS'!E68</f>
        <v>7649</v>
      </c>
      <c r="E64" s="2">
        <v>0</v>
      </c>
      <c r="F64" s="2">
        <v>0</v>
      </c>
      <c r="G64" s="3">
        <f t="shared" si="0"/>
        <v>1378.944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6590</v>
      </c>
      <c r="D65" s="2">
        <f>'PR-RAS'!E69</f>
        <v>7649</v>
      </c>
      <c r="E65" s="2">
        <v>0</v>
      </c>
      <c r="F65" s="2">
        <v>0</v>
      </c>
      <c r="G65" s="3">
        <f t="shared" si="0"/>
        <v>1400.8320000000001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484325.78</v>
      </c>
      <c r="D102" s="2">
        <f>'PR-RAS'!E106</f>
        <v>485685.57</v>
      </c>
      <c r="E102" s="2">
        <v>0</v>
      </c>
      <c r="F102" s="2">
        <v>0</v>
      </c>
      <c r="G102" s="3">
        <f t="shared" si="0"/>
        <v>147025.38892</v>
      </c>
      <c r="H102" s="3">
        <f t="shared" si="1"/>
        <v>0.6499999999650754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484325.78</v>
      </c>
      <c r="D108" s="2">
        <f>'PR-RAS'!E112</f>
        <v>485685.57</v>
      </c>
      <c r="E108" s="2">
        <v>0</v>
      </c>
      <c r="F108" s="2">
        <v>0</v>
      </c>
      <c r="G108" s="3">
        <f t="shared" si="0"/>
        <v>155759.57043999998</v>
      </c>
      <c r="H108" s="3">
        <f t="shared" si="1"/>
        <v>0.6499999999650754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484325.78</v>
      </c>
      <c r="D113" s="2">
        <f>'PR-RAS'!E117</f>
        <v>485685.57</v>
      </c>
      <c r="E113" s="2">
        <v>0</v>
      </c>
      <c r="F113" s="2">
        <v>0</v>
      </c>
      <c r="G113" s="3">
        <f t="shared" si="0"/>
        <v>163038.05504000001</v>
      </c>
      <c r="H113" s="3">
        <f t="shared" si="1"/>
        <v>0.6499999999650754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36865.1</v>
      </c>
      <c r="D121" s="2">
        <f>'PR-RAS'!E125</f>
        <v>36770.6</v>
      </c>
      <c r="E121" s="2">
        <v>0</v>
      </c>
      <c r="F121" s="2">
        <v>0</v>
      </c>
      <c r="G121" s="3">
        <f t="shared" si="0"/>
        <v>13248.755999999998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31865.1</v>
      </c>
      <c r="D122" s="2">
        <f>'PR-RAS'!E126</f>
        <v>36770.6</v>
      </c>
      <c r="E122" s="2">
        <v>0</v>
      </c>
      <c r="F122" s="2">
        <v>0</v>
      </c>
      <c r="G122" s="3">
        <f t="shared" si="0"/>
        <v>12754.162299999998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31865.1</v>
      </c>
      <c r="D124" s="2">
        <f>'PR-RAS'!E128</f>
        <v>36770.6</v>
      </c>
      <c r="E124" s="2">
        <v>0</v>
      </c>
      <c r="F124" s="2">
        <v>0</v>
      </c>
      <c r="G124" s="3">
        <f t="shared" si="0"/>
        <v>12964.974899999999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5000</v>
      </c>
      <c r="D125" s="2">
        <f>'PR-RAS'!E129</f>
        <v>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5000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2191100.77</v>
      </c>
      <c r="D130" s="2">
        <f>'PR-RAS'!E134</f>
        <v>2829114.14</v>
      </c>
      <c r="E130" s="2">
        <v>0</v>
      </c>
      <c r="F130" s="2">
        <v>0</v>
      </c>
      <c r="G130" s="3">
        <f t="shared" si="0"/>
        <v>1012563.4474500001</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2191100.77</v>
      </c>
      <c r="D131" s="2">
        <f>'PR-RAS'!E135</f>
        <v>2829114.14</v>
      </c>
      <c r="E131" s="2">
        <v>0</v>
      </c>
      <c r="F131" s="2">
        <v>0</v>
      </c>
      <c r="G131" s="3">
        <f t="shared" si="0"/>
        <v>1020412.7765000002</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2164658.27</v>
      </c>
      <c r="D132" s="2">
        <f>'PR-RAS'!E136</f>
        <v>2815422.18</v>
      </c>
      <c r="E132" s="2">
        <v>0</v>
      </c>
      <c r="F132" s="2">
        <v>0</v>
      </c>
      <c r="G132" s="3">
        <f t="shared" si="0"/>
        <v>1021210.8445300001</v>
      </c>
      <c r="H132" s="3">
        <f t="shared" si="1"/>
        <v>0.45000000018626451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26442.5</v>
      </c>
      <c r="D133" s="2">
        <f>'PR-RAS'!E137</f>
        <v>13691.96</v>
      </c>
      <c r="E133" s="2">
        <v>0</v>
      </c>
      <c r="F133" s="2">
        <v>0</v>
      </c>
      <c r="G133" s="3">
        <f t="shared" si="0"/>
        <v>7105.0874400000002</v>
      </c>
      <c r="H133" s="3">
        <f t="shared" si="1"/>
        <v>0.54000000000087311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2706818.5</v>
      </c>
      <c r="D148" s="2">
        <f>'PR-RAS'!E152</f>
        <v>3314922.55</v>
      </c>
      <c r="E148" s="2">
        <v>0</v>
      </c>
      <c r="F148" s="2">
        <v>0</v>
      </c>
      <c r="G148" s="3">
        <f t="shared" si="0"/>
        <v>1372489.5491999998</v>
      </c>
      <c r="H148" s="3">
        <f t="shared" si="1"/>
        <v>0.95000000018626451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2161593.9900000002</v>
      </c>
      <c r="D149" s="2">
        <f>'PR-RAS'!E153</f>
        <v>2686946.3099999996</v>
      </c>
      <c r="E149" s="2">
        <v>0</v>
      </c>
      <c r="F149" s="2">
        <v>0</v>
      </c>
      <c r="G149" s="3">
        <f t="shared" si="0"/>
        <v>1115252.01828</v>
      </c>
      <c r="H149" s="3">
        <f t="shared" si="1"/>
        <v>0.31999999936670065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1693050.08</v>
      </c>
      <c r="D150" s="2">
        <f>'PR-RAS'!E154</f>
        <v>2127290.2999999998</v>
      </c>
      <c r="E150" s="2">
        <v>0</v>
      </c>
      <c r="F150" s="2">
        <v>0</v>
      </c>
      <c r="G150" s="3">
        <f t="shared" si="0"/>
        <v>886196.9713199999</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1693050.08</v>
      </c>
      <c r="D151" s="2">
        <f>'PR-RAS'!E155</f>
        <v>2127290.2999999998</v>
      </c>
      <c r="E151" s="2">
        <v>0</v>
      </c>
      <c r="F151" s="2">
        <v>0</v>
      </c>
      <c r="G151" s="3">
        <f t="shared" si="0"/>
        <v>892144.60199999996</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193170.13</v>
      </c>
      <c r="D155" s="2">
        <f>'PR-RAS'!E159</f>
        <v>210180</v>
      </c>
      <c r="E155" s="2">
        <v>0</v>
      </c>
      <c r="F155" s="2">
        <v>0</v>
      </c>
      <c r="G155" s="3">
        <f t="shared" si="0"/>
        <v>94483.640020000006</v>
      </c>
      <c r="H155" s="3">
        <f t="shared" si="1"/>
        <v>0.13000000000465661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275373.78000000003</v>
      </c>
      <c r="D156" s="2">
        <f>'PR-RAS'!E160</f>
        <v>349476.01</v>
      </c>
      <c r="E156" s="2">
        <v>0</v>
      </c>
      <c r="F156" s="2">
        <v>0</v>
      </c>
      <c r="G156" s="3">
        <f t="shared" si="0"/>
        <v>151020.49900000001</v>
      </c>
      <c r="H156" s="3">
        <f t="shared" si="1"/>
        <v>0.22999999998137355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275373.78000000003</v>
      </c>
      <c r="D158" s="2">
        <f>'PR-RAS'!E162</f>
        <v>349476.01</v>
      </c>
      <c r="E158" s="2">
        <v>0</v>
      </c>
      <c r="F158" s="2">
        <v>0</v>
      </c>
      <c r="G158" s="3">
        <f t="shared" si="0"/>
        <v>152969.15059999999</v>
      </c>
      <c r="H158" s="3">
        <f t="shared" si="1"/>
        <v>0.22999999998137355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545224.50999999989</v>
      </c>
      <c r="D160" s="2">
        <f>'PR-RAS'!E164</f>
        <v>627976.24</v>
      </c>
      <c r="E160" s="2">
        <v>0</v>
      </c>
      <c r="F160" s="2">
        <v>0</v>
      </c>
      <c r="G160" s="3">
        <f t="shared" si="0"/>
        <v>286387.14140999998</v>
      </c>
      <c r="H160" s="3">
        <f t="shared" si="1"/>
        <v>0.73000000009778887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111417.1</v>
      </c>
      <c r="D161" s="2">
        <f>'PR-RAS'!E165</f>
        <v>123556.48999999999</v>
      </c>
      <c r="E161" s="2">
        <v>0</v>
      </c>
      <c r="F161" s="2">
        <v>0</v>
      </c>
      <c r="G161" s="3">
        <f t="shared" si="0"/>
        <v>57364.812799999992</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6094.48</v>
      </c>
      <c r="D162" s="2">
        <f>'PR-RAS'!E166</f>
        <v>3532.3</v>
      </c>
      <c r="E162" s="2">
        <v>0</v>
      </c>
      <c r="F162" s="2">
        <v>0</v>
      </c>
      <c r="G162" s="3">
        <f t="shared" si="0"/>
        <v>2118.6118799999999</v>
      </c>
      <c r="H162" s="3">
        <f t="shared" si="1"/>
        <v>0.77999999999974534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93582.44</v>
      </c>
      <c r="D163" s="2">
        <f>'PR-RAS'!E167</f>
        <v>103634.15</v>
      </c>
      <c r="E163" s="2">
        <v>0</v>
      </c>
      <c r="F163" s="2">
        <v>0</v>
      </c>
      <c r="G163" s="3">
        <f t="shared" si="0"/>
        <v>48737.819880000003</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11740.18</v>
      </c>
      <c r="D164" s="2">
        <f>'PR-RAS'!E168</f>
        <v>16390.04</v>
      </c>
      <c r="E164" s="2">
        <v>0</v>
      </c>
      <c r="F164" s="2">
        <v>0</v>
      </c>
      <c r="G164" s="3">
        <f t="shared" si="0"/>
        <v>7256.802380000001</v>
      </c>
      <c r="H164" s="3">
        <f t="shared" si="1"/>
        <v>0.22000000000116415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320811.40999999992</v>
      </c>
      <c r="D166" s="2">
        <f>'PR-RAS'!E170</f>
        <v>312637.70999999996</v>
      </c>
      <c r="E166" s="2">
        <v>0</v>
      </c>
      <c r="F166" s="2">
        <v>0</v>
      </c>
      <c r="G166" s="3">
        <f t="shared" si="0"/>
        <v>156104.32694999999</v>
      </c>
      <c r="H166" s="3">
        <f t="shared" si="1"/>
        <v>0.69999999995343387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52305.68</v>
      </c>
      <c r="D167" s="2">
        <f>'PR-RAS'!E171</f>
        <v>51344.09</v>
      </c>
      <c r="E167" s="2">
        <v>0</v>
      </c>
      <c r="F167" s="2">
        <v>0</v>
      </c>
      <c r="G167" s="3">
        <f t="shared" si="0"/>
        <v>25728.980759999999</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160466.49</v>
      </c>
      <c r="D168" s="2">
        <f>'PR-RAS'!E172</f>
        <v>183854.94</v>
      </c>
      <c r="E168" s="2">
        <v>0</v>
      </c>
      <c r="F168" s="2">
        <v>0</v>
      </c>
      <c r="G168" s="3">
        <f t="shared" si="0"/>
        <v>88205.45379</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47326.92</v>
      </c>
      <c r="D169" s="2">
        <f>'PR-RAS'!E173</f>
        <v>46482.13</v>
      </c>
      <c r="E169" s="2">
        <v>0</v>
      </c>
      <c r="F169" s="2">
        <v>0</v>
      </c>
      <c r="G169" s="3">
        <f t="shared" si="0"/>
        <v>23568.918239999999</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15512.97</v>
      </c>
      <c r="D170" s="2">
        <f>'PR-RAS'!E174</f>
        <v>18616.080000000002</v>
      </c>
      <c r="E170" s="2">
        <v>0</v>
      </c>
      <c r="F170" s="2">
        <v>0</v>
      </c>
      <c r="G170" s="3">
        <f t="shared" si="0"/>
        <v>8913.9269700000023</v>
      </c>
      <c r="H170" s="3">
        <f t="shared" si="1"/>
        <v>0.11000000000240107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35189.79</v>
      </c>
      <c r="D171" s="2">
        <f>'PR-RAS'!E175</f>
        <v>10958.48</v>
      </c>
      <c r="E171" s="2">
        <v>0</v>
      </c>
      <c r="F171" s="2">
        <v>0</v>
      </c>
      <c r="G171" s="3">
        <f t="shared" si="0"/>
        <v>9708.1475000000009</v>
      </c>
      <c r="H171" s="3">
        <f t="shared" si="1"/>
        <v>0.68999999999869033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10009.56</v>
      </c>
      <c r="D173" s="2">
        <f>'PR-RAS'!E177</f>
        <v>1381.99</v>
      </c>
      <c r="E173" s="2">
        <v>0</v>
      </c>
      <c r="F173" s="2">
        <v>0</v>
      </c>
      <c r="G173" s="3">
        <f t="shared" si="0"/>
        <v>2197.0488799999998</v>
      </c>
      <c r="H173" s="3">
        <f t="shared" si="1"/>
        <v>0.45000000000050022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94725.659999999974</v>
      </c>
      <c r="D174" s="2">
        <f>'PR-RAS'!E178</f>
        <v>171393.15</v>
      </c>
      <c r="E174" s="2">
        <v>0</v>
      </c>
      <c r="F174" s="2">
        <v>0</v>
      </c>
      <c r="G174" s="3">
        <f t="shared" si="0"/>
        <v>75689.569079999987</v>
      </c>
      <c r="H174" s="3">
        <f t="shared" si="1"/>
        <v>0.4900000000197906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7439.14</v>
      </c>
      <c r="D175" s="2">
        <f>'PR-RAS'!E179</f>
        <v>7561.68</v>
      </c>
      <c r="E175" s="2">
        <v>0</v>
      </c>
      <c r="F175" s="2">
        <v>0</v>
      </c>
      <c r="G175" s="3">
        <f t="shared" si="0"/>
        <v>3925.8749999999995</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56804.7</v>
      </c>
      <c r="D176" s="2">
        <f>'PR-RAS'!E180</f>
        <v>115646.62</v>
      </c>
      <c r="E176" s="2">
        <v>0</v>
      </c>
      <c r="F176" s="2">
        <v>0</v>
      </c>
      <c r="G176" s="3">
        <f t="shared" si="0"/>
        <v>50417.139499999997</v>
      </c>
      <c r="H176" s="3">
        <f t="shared" si="1"/>
        <v>0.680000000007567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248.85</v>
      </c>
      <c r="D177" s="2">
        <f>'PR-RAS'!E181</f>
        <v>1095.5999999999999</v>
      </c>
      <c r="E177" s="2">
        <v>0</v>
      </c>
      <c r="F177" s="2">
        <v>0</v>
      </c>
      <c r="G177" s="3">
        <f t="shared" si="0"/>
        <v>429.44879999999995</v>
      </c>
      <c r="H177" s="3">
        <f t="shared" si="1"/>
        <v>0.55000000000009663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19872.419999999998</v>
      </c>
      <c r="D178" s="2">
        <f>'PR-RAS'!E182</f>
        <v>23508.5</v>
      </c>
      <c r="E178" s="2">
        <v>0</v>
      </c>
      <c r="F178" s="2">
        <v>0</v>
      </c>
      <c r="G178" s="3">
        <f t="shared" si="0"/>
        <v>11839.427339999998</v>
      </c>
      <c r="H178" s="3">
        <f t="shared" si="1"/>
        <v>0.91999999999825377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5783.93</v>
      </c>
      <c r="D180" s="2">
        <f>'PR-RAS'!E184</f>
        <v>15729.13</v>
      </c>
      <c r="E180" s="2">
        <v>0</v>
      </c>
      <c r="F180" s="2">
        <v>0</v>
      </c>
      <c r="G180" s="3">
        <f t="shared" si="0"/>
        <v>6666.3520100000005</v>
      </c>
      <c r="H180" s="3">
        <f t="shared" si="1"/>
        <v>0.19999999999890861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936.6</v>
      </c>
      <c r="D181" s="2">
        <f>'PR-RAS'!E185</f>
        <v>1125</v>
      </c>
      <c r="E181" s="2">
        <v>0</v>
      </c>
      <c r="F181" s="2">
        <v>0</v>
      </c>
      <c r="G181" s="3">
        <f t="shared" si="0"/>
        <v>573.58799999999997</v>
      </c>
      <c r="H181" s="3">
        <f t="shared" si="1"/>
        <v>0.39999999999997726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964.48</v>
      </c>
      <c r="D182" s="2">
        <f>'PR-RAS'!E186</f>
        <v>3999.88</v>
      </c>
      <c r="E182" s="2">
        <v>0</v>
      </c>
      <c r="F182" s="2">
        <v>0</v>
      </c>
      <c r="G182" s="3">
        <f t="shared" si="0"/>
        <v>1622.5274399999998</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2675.54</v>
      </c>
      <c r="D183" s="2">
        <f>'PR-RAS'!E187</f>
        <v>2726.74</v>
      </c>
      <c r="E183" s="2">
        <v>0</v>
      </c>
      <c r="F183" s="2">
        <v>0</v>
      </c>
      <c r="G183" s="3">
        <f t="shared" si="0"/>
        <v>1479.48164</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18270.340000000004</v>
      </c>
      <c r="D190" s="2">
        <f>'PR-RAS'!E194</f>
        <v>20388.89</v>
      </c>
      <c r="E190" s="2">
        <v>0</v>
      </c>
      <c r="F190" s="2">
        <v>0</v>
      </c>
      <c r="G190" s="3">
        <f t="shared" si="0"/>
        <v>11160.09468</v>
      </c>
      <c r="H190" s="3">
        <f t="shared" si="1"/>
        <v>0.45000000000436557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8322.6</v>
      </c>
      <c r="D191" s="2">
        <f>'PR-RAS'!E195</f>
        <v>10851.67</v>
      </c>
      <c r="E191" s="2">
        <v>0</v>
      </c>
      <c r="F191" s="2">
        <v>0</v>
      </c>
      <c r="G191" s="3">
        <f t="shared" si="0"/>
        <v>5704.9286000000002</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7976.14</v>
      </c>
      <c r="D192" s="2">
        <f>'PR-RAS'!E196</f>
        <v>8756.31</v>
      </c>
      <c r="E192" s="2">
        <v>0</v>
      </c>
      <c r="F192" s="2">
        <v>0</v>
      </c>
      <c r="G192" s="3">
        <f t="shared" si="0"/>
        <v>4868.3531599999997</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232.06</v>
      </c>
      <c r="D193" s="2">
        <f>'PR-RAS'!E197</f>
        <v>780.85</v>
      </c>
      <c r="E193" s="2">
        <v>0</v>
      </c>
      <c r="F193" s="2">
        <v>0</v>
      </c>
      <c r="G193" s="3">
        <f t="shared" si="0"/>
        <v>344.40192000000002</v>
      </c>
      <c r="H193" s="3">
        <f t="shared" si="1"/>
        <v>0.20999999999997954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1739.54</v>
      </c>
      <c r="D197" s="2">
        <f>'PR-RAS'!E201</f>
        <v>0.06</v>
      </c>
      <c r="E197" s="2">
        <v>0</v>
      </c>
      <c r="F197" s="2">
        <v>0</v>
      </c>
      <c r="G197" s="3">
        <f t="shared" si="0"/>
        <v>340.97335999999996</v>
      </c>
      <c r="H197" s="3">
        <f t="shared" si="1"/>
        <v>0.52000000000003643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2706818.5</v>
      </c>
      <c r="D295" s="2">
        <f>'PR-RAS'!E299</f>
        <v>3314922.55</v>
      </c>
      <c r="E295" s="2">
        <v>0</v>
      </c>
      <c r="F295" s="2">
        <v>0</v>
      </c>
      <c r="G295" s="3">
        <f t="shared" si="12"/>
        <v>2744979.0983999996</v>
      </c>
      <c r="H295" s="3">
        <f t="shared" si="13"/>
        <v>0.95000000018626451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12063.149999999907</v>
      </c>
      <c r="D296" s="2">
        <f>'PR-RAS'!E300</f>
        <v>44296.760000000242</v>
      </c>
      <c r="E296" s="2">
        <v>0</v>
      </c>
      <c r="F296" s="2">
        <v>0</v>
      </c>
      <c r="G296" s="3">
        <f t="shared" si="12"/>
        <v>29693.717650000115</v>
      </c>
      <c r="H296" s="3">
        <f t="shared" si="13"/>
        <v>0.38999999966472387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144657.82</v>
      </c>
      <c r="D299" s="2">
        <f>'PR-RAS'!E303</f>
        <v>191211.93</v>
      </c>
      <c r="E299" s="2">
        <v>0</v>
      </c>
      <c r="F299" s="2">
        <v>0</v>
      </c>
      <c r="G299" s="3">
        <f t="shared" si="12"/>
        <v>157070.34063999998</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50156.33</v>
      </c>
      <c r="D300" s="2">
        <f>'PR-RAS'!E304</f>
        <v>38478.75</v>
      </c>
      <c r="E300" s="2">
        <v>0</v>
      </c>
      <c r="F300" s="2">
        <v>0</v>
      </c>
      <c r="G300" s="3">
        <f t="shared" si="12"/>
        <v>38007.035169999996</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5404.75</v>
      </c>
      <c r="D301" s="2">
        <f>'PR-RAS'!E305</f>
        <v>3016</v>
      </c>
      <c r="E301" s="2">
        <v>0</v>
      </c>
      <c r="F301" s="2">
        <v>0</v>
      </c>
      <c r="G301" s="3">
        <f t="shared" si="12"/>
        <v>3431.0250000000001</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60743.22</v>
      </c>
      <c r="D355" s="2">
        <f>'PR-RAS'!E360</f>
        <v>24117.35</v>
      </c>
      <c r="E355" s="2">
        <v>0</v>
      </c>
      <c r="F355" s="2">
        <v>0</v>
      </c>
      <c r="G355" s="3">
        <f t="shared" si="12"/>
        <v>38578.183679999995</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60743.22</v>
      </c>
      <c r="D368" s="2">
        <f>'PR-RAS'!E373</f>
        <v>24117.35</v>
      </c>
      <c r="E368" s="2">
        <v>0</v>
      </c>
      <c r="F368" s="2">
        <v>0</v>
      </c>
      <c r="G368" s="3">
        <f t="shared" si="12"/>
        <v>39994.896639999999</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36243.22</v>
      </c>
      <c r="D374" s="2">
        <f>'PR-RAS'!E379</f>
        <v>24117.35</v>
      </c>
      <c r="E374" s="2">
        <v>0</v>
      </c>
      <c r="F374" s="2">
        <v>0</v>
      </c>
      <c r="G374" s="3">
        <f t="shared" si="12"/>
        <v>31510.264159999999</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6637.58</v>
      </c>
      <c r="D375" s="2">
        <f>'PR-RAS'!E380</f>
        <v>5850</v>
      </c>
      <c r="E375" s="2">
        <v>0</v>
      </c>
      <c r="F375" s="2">
        <v>0</v>
      </c>
      <c r="G375" s="3">
        <f t="shared" si="12"/>
        <v>6858.2549200000003</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29605.64</v>
      </c>
      <c r="D381" s="2">
        <f>'PR-RAS'!E386</f>
        <v>18267.349999999999</v>
      </c>
      <c r="E381" s="2">
        <v>0</v>
      </c>
      <c r="F381" s="2">
        <v>0</v>
      </c>
      <c r="G381" s="3">
        <f t="shared" si="12"/>
        <v>25133.3292</v>
      </c>
      <c r="H381" s="3">
        <f t="shared" si="13"/>
        <v>0.70999999999912689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24500</v>
      </c>
      <c r="D383" s="2">
        <f>'PR-RAS'!E388</f>
        <v>0</v>
      </c>
      <c r="E383" s="2">
        <v>0</v>
      </c>
      <c r="F383" s="2">
        <v>0</v>
      </c>
      <c r="G383" s="3">
        <f t="shared" si="12"/>
        <v>9359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24500</v>
      </c>
      <c r="D384" s="2">
        <f>'PR-RAS'!E389</f>
        <v>0</v>
      </c>
      <c r="E384" s="2">
        <v>0</v>
      </c>
      <c r="F384" s="2">
        <v>0</v>
      </c>
      <c r="G384" s="3">
        <f t="shared" si="12"/>
        <v>9383.5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60743.22</v>
      </c>
      <c r="D413" s="2">
        <f>'PR-RAS'!E418</f>
        <v>24117.35</v>
      </c>
      <c r="E413" s="2">
        <v>0</v>
      </c>
      <c r="F413" s="2">
        <v>0</v>
      </c>
      <c r="G413" s="3">
        <f t="shared" si="12"/>
        <v>44898.903039999997</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2718881.65</v>
      </c>
      <c r="D417" s="2">
        <f>'PR-RAS'!E422</f>
        <v>3359219.31</v>
      </c>
      <c r="E417" s="2">
        <v>0</v>
      </c>
      <c r="F417" s="2">
        <v>0</v>
      </c>
      <c r="G417" s="3">
        <f t="shared" si="12"/>
        <v>3925925.2323199995</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2767561.72</v>
      </c>
      <c r="D418" s="2">
        <f>'PR-RAS'!E423</f>
        <v>3339039.9</v>
      </c>
      <c r="E418" s="2">
        <v>0</v>
      </c>
      <c r="F418" s="2">
        <v>0</v>
      </c>
      <c r="G418" s="3">
        <f t="shared" si="12"/>
        <v>3938832.5138399997</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20179.410000000149</v>
      </c>
      <c r="E419" s="2">
        <v>0</v>
      </c>
      <c r="F419" s="2">
        <v>0</v>
      </c>
      <c r="G419" s="3">
        <f t="shared" si="12"/>
        <v>16869.986760000123</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48680.070000000298</v>
      </c>
      <c r="D420" s="2">
        <f>'PR-RAS'!E425</f>
        <v>0</v>
      </c>
      <c r="E420" s="2">
        <v>0</v>
      </c>
      <c r="F420" s="2">
        <v>0</v>
      </c>
      <c r="G420" s="3">
        <f t="shared" si="12"/>
        <v>20396.949330000123</v>
      </c>
      <c r="H420" s="3">
        <f t="shared" si="13"/>
        <v>7.0000000298023224E-2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144657.82</v>
      </c>
      <c r="D422" s="2">
        <f>'PR-RAS'!E427</f>
        <v>191211.93</v>
      </c>
      <c r="E422" s="2">
        <v>0</v>
      </c>
      <c r="F422" s="2">
        <v>0</v>
      </c>
      <c r="G422" s="3">
        <f t="shared" si="12"/>
        <v>221901.38727999997</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50156.33</v>
      </c>
      <c r="D423" s="2">
        <f>'PR-RAS'!E428</f>
        <v>38478.75</v>
      </c>
      <c r="E423" s="2">
        <v>0</v>
      </c>
      <c r="F423" s="2">
        <v>0</v>
      </c>
      <c r="G423" s="3">
        <f t="shared" si="12"/>
        <v>53642.036260000001</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2718881.65</v>
      </c>
      <c r="D637" s="2">
        <f>'PR-RAS'!E643</f>
        <v>3359219.31</v>
      </c>
      <c r="E637" s="2">
        <v>0</v>
      </c>
      <c r="F637" s="2">
        <v>0</v>
      </c>
      <c r="G637" s="3">
        <f t="shared" si="14"/>
        <v>6002135.6917199995</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2767561.72</v>
      </c>
      <c r="D638" s="2">
        <f>'PR-RAS'!E644</f>
        <v>3339039.9</v>
      </c>
      <c r="E638" s="2">
        <v>0</v>
      </c>
      <c r="F638" s="2">
        <v>0</v>
      </c>
      <c r="G638" s="3">
        <f t="shared" si="14"/>
        <v>6016873.64824</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20179.410000000149</v>
      </c>
      <c r="E639" s="2">
        <v>0</v>
      </c>
      <c r="F639" s="2">
        <v>0</v>
      </c>
      <c r="G639" s="3">
        <f t="shared" si="14"/>
        <v>25748.927160000192</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48680.070000000298</v>
      </c>
      <c r="D640" s="2">
        <f>'PR-RAS'!E646</f>
        <v>0</v>
      </c>
      <c r="E640" s="2">
        <v>0</v>
      </c>
      <c r="F640" s="2">
        <v>0</v>
      </c>
      <c r="G640" s="3">
        <f t="shared" si="14"/>
        <v>31106.564730000191</v>
      </c>
      <c r="H640" s="3">
        <f t="shared" si="15"/>
        <v>7.0000000298023224E-2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144657.82</v>
      </c>
      <c r="D642" s="2">
        <f>'PR-RAS'!E648</f>
        <v>191211.93</v>
      </c>
      <c r="E642" s="2">
        <v>0</v>
      </c>
      <c r="F642" s="2">
        <v>0</v>
      </c>
      <c r="G642" s="3">
        <f t="shared" si="14"/>
        <v>337859.35687999998</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193337.89000000031</v>
      </c>
      <c r="D644" s="2">
        <f>'PR-RAS'!E650</f>
        <v>171032.51999999984</v>
      </c>
      <c r="E644" s="2">
        <v>0</v>
      </c>
      <c r="F644" s="2">
        <v>0</v>
      </c>
      <c r="G644" s="3">
        <f t="shared" si="14"/>
        <v>344264.08398999996</v>
      </c>
      <c r="H644" s="3">
        <f t="shared" si="15"/>
        <v>0.58999999985098839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109</v>
      </c>
      <c r="D651" s="2">
        <f>'PR-RAS'!E658</f>
        <v>113</v>
      </c>
      <c r="E651" s="2">
        <v>0</v>
      </c>
      <c r="F651" s="2">
        <v>0</v>
      </c>
      <c r="G651" s="3">
        <f t="shared" si="14"/>
        <v>217.75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107</v>
      </c>
      <c r="D653" s="2">
        <f>'PR-RAS'!E660</f>
        <v>110</v>
      </c>
      <c r="E653" s="2">
        <v>0</v>
      </c>
      <c r="F653" s="2">
        <v>0</v>
      </c>
      <c r="G653" s="3">
        <f t="shared" si="14"/>
        <v>213.20400000000001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6590</v>
      </c>
      <c r="D676" s="2">
        <f>'PR-RAS'!E683</f>
        <v>7649</v>
      </c>
      <c r="E676" s="2">
        <v>0</v>
      </c>
      <c r="F676" s="2">
        <v>0</v>
      </c>
      <c r="G676" s="3">
        <f t="shared" si="14"/>
        <v>14774.400000000001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484325.78</v>
      </c>
      <c r="D717" s="2">
        <f>'PR-RAS'!E724</f>
        <v>484471.98</v>
      </c>
      <c r="E717" s="2">
        <v>0</v>
      </c>
      <c r="F717" s="2">
        <v>0</v>
      </c>
      <c r="G717" s="3">
        <f t="shared" si="14"/>
        <v>1040541.1338399999</v>
      </c>
      <c r="H717" s="3">
        <f t="shared" si="15"/>
        <v>0.23999999999068677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1213.5899999999999</v>
      </c>
      <c r="E719" s="2">
        <v>0</v>
      </c>
      <c r="F719" s="2">
        <v>0</v>
      </c>
      <c r="G719" s="3">
        <f t="shared" si="14"/>
        <v>1742.7152399999998</v>
      </c>
      <c r="H719" s="3">
        <f t="shared" si="15"/>
        <v>0.41000000000008185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12163.68</v>
      </c>
      <c r="D725" s="2">
        <f>'PR-RAS'!E732</f>
        <v>0</v>
      </c>
      <c r="E725" s="2">
        <v>0</v>
      </c>
      <c r="F725" s="2">
        <v>0</v>
      </c>
      <c r="G725" s="3">
        <f t="shared" si="14"/>
        <v>8806.50432</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4618.05</v>
      </c>
      <c r="D726" s="2">
        <f>'PR-RAS'!E733</f>
        <v>4700</v>
      </c>
      <c r="E726" s="2">
        <v>0</v>
      </c>
      <c r="F726" s="2">
        <v>0</v>
      </c>
      <c r="G726" s="3">
        <f t="shared" si="14"/>
        <v>10163.086249999998</v>
      </c>
      <c r="H726" s="3">
        <f t="shared" si="15"/>
        <v>5.0000000000181899E-2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93582.44</v>
      </c>
      <c r="D727" s="2">
        <f>'PR-RAS'!E734</f>
        <v>103634.15</v>
      </c>
      <c r="E727" s="2">
        <v>0</v>
      </c>
      <c r="F727" s="2">
        <v>0</v>
      </c>
      <c r="G727" s="3">
        <f t="shared" si="14"/>
        <v>218417.63723999998</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2286.62</v>
      </c>
      <c r="D729" s="2">
        <f>'PR-RAS'!E736</f>
        <v>13282.13</v>
      </c>
      <c r="E729" s="2">
        <v>0</v>
      </c>
      <c r="F729" s="2">
        <v>0</v>
      </c>
      <c r="G729" s="3">
        <f t="shared" si="14"/>
        <v>21003.440639999997</v>
      </c>
      <c r="H729" s="3">
        <f t="shared" si="15"/>
        <v>0.50999999999930878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3995.5</v>
      </c>
      <c r="D735" s="2">
        <f>'PR-RAS'!E742</f>
        <v>5427.69</v>
      </c>
      <c r="E735" s="2">
        <v>0</v>
      </c>
      <c r="F735" s="2">
        <v>0</v>
      </c>
      <c r="G735" s="3">
        <f t="shared" si="14"/>
        <v>10900.545919999999</v>
      </c>
      <c r="H735" s="3">
        <f t="shared" si="15"/>
        <v>0.81000000000040018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238199.64</v>
      </c>
      <c r="D1011" s="7">
        <f>BILANCA!E6</f>
        <v>255383.32000000007</v>
      </c>
      <c r="E1011" s="7">
        <v>0</v>
      </c>
      <c r="F1011" s="7">
        <v>0</v>
      </c>
      <c r="G1011" s="8">
        <f t="shared" ref="G1011:G1306" si="38">B1011/1000*C1011+B1011/500*D1011</f>
        <v>748.96628000000021</v>
      </c>
      <c r="H1011" s="8">
        <f t="shared" si="35"/>
        <v>0.68000000005122274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129776.55000000002</v>
      </c>
      <c r="D1012" s="2">
        <f>BILANCA!E7</f>
        <v>113661.49000000005</v>
      </c>
      <c r="E1012" s="2">
        <v>0</v>
      </c>
      <c r="F1012" s="2">
        <v>0</v>
      </c>
      <c r="G1012" s="3">
        <f t="shared" si="38"/>
        <v>714.19906000000026</v>
      </c>
      <c r="H1012" s="3">
        <f t="shared" si="35"/>
        <v>0.94000000003143214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40421.310000000005</v>
      </c>
      <c r="D1013" s="2">
        <f>BILANCA!E8</f>
        <v>40421.310000000005</v>
      </c>
      <c r="E1013" s="2">
        <v>0</v>
      </c>
      <c r="F1013" s="2">
        <v>0</v>
      </c>
      <c r="G1013" s="3">
        <f t="shared" si="38"/>
        <v>363.79179000000005</v>
      </c>
      <c r="H1013" s="3">
        <f t="shared" si="35"/>
        <v>0.6200000000098953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7036.3</v>
      </c>
      <c r="D1014" s="2">
        <f>BILANCA!E9</f>
        <v>7036.3</v>
      </c>
      <c r="E1014" s="2">
        <v>0</v>
      </c>
      <c r="F1014" s="2">
        <v>0</v>
      </c>
      <c r="G1014" s="3">
        <f t="shared" si="38"/>
        <v>84.435600000000008</v>
      </c>
      <c r="H1014" s="3">
        <f t="shared" si="35"/>
        <v>0.6000000000003638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33385.01</v>
      </c>
      <c r="D1015" s="2">
        <f>BILANCA!E10</f>
        <v>33385.01</v>
      </c>
      <c r="E1015" s="2">
        <v>0</v>
      </c>
      <c r="F1015" s="2">
        <v>0</v>
      </c>
      <c r="G1015" s="3">
        <f t="shared" si="38"/>
        <v>500.77515000000005</v>
      </c>
      <c r="H1015" s="3">
        <f t="shared" si="35"/>
        <v>2.0000000004074536E-2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89355.24000000002</v>
      </c>
      <c r="D1017" s="2">
        <f>BILANCA!E12</f>
        <v>73240.180000000037</v>
      </c>
      <c r="E1017" s="2">
        <v>0</v>
      </c>
      <c r="F1017" s="2">
        <v>0</v>
      </c>
      <c r="G1017" s="3">
        <f t="shared" si="38"/>
        <v>1650.8492000000008</v>
      </c>
      <c r="H1017" s="3">
        <f t="shared" si="35"/>
        <v>0.42000000005646143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42837.050000000017</v>
      </c>
      <c r="D1018" s="2">
        <f>BILANCA!E13</f>
        <v>29234.48000000001</v>
      </c>
      <c r="E1018" s="2">
        <v>0</v>
      </c>
      <c r="F1018" s="2">
        <v>0</v>
      </c>
      <c r="G1018" s="3">
        <f t="shared" si="38"/>
        <v>810.44808000000035</v>
      </c>
      <c r="H1018" s="3">
        <f t="shared" si="35"/>
        <v>0.53000000002793968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221795.01</v>
      </c>
      <c r="D1020" s="2">
        <f>BILANCA!E15</f>
        <v>221795.01</v>
      </c>
      <c r="E1020" s="2">
        <v>0</v>
      </c>
      <c r="F1020" s="2">
        <v>0</v>
      </c>
      <c r="G1020" s="3">
        <f t="shared" si="38"/>
        <v>6653.8503000000001</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29174.53</v>
      </c>
      <c r="D1022" s="2">
        <f>BILANCA!E17</f>
        <v>29174.53</v>
      </c>
      <c r="E1022" s="2">
        <v>0</v>
      </c>
      <c r="F1022" s="2">
        <v>0</v>
      </c>
      <c r="G1022" s="3">
        <f t="shared" si="38"/>
        <v>1050.2830799999999</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208132.49</v>
      </c>
      <c r="D1023" s="2">
        <f>BILANCA!E18</f>
        <v>221735.06</v>
      </c>
      <c r="E1023" s="2">
        <v>0</v>
      </c>
      <c r="F1023" s="2">
        <v>0</v>
      </c>
      <c r="G1023" s="3">
        <f t="shared" si="38"/>
        <v>8470.8339299999989</v>
      </c>
      <c r="H1023" s="3">
        <f t="shared" si="35"/>
        <v>0.54999999998835847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8474.6199999999953</v>
      </c>
      <c r="D1024" s="2">
        <f>BILANCA!E19</f>
        <v>12719.340000000026</v>
      </c>
      <c r="E1024" s="2">
        <v>0</v>
      </c>
      <c r="F1024" s="2">
        <v>0</v>
      </c>
      <c r="G1024" s="3">
        <f t="shared" si="38"/>
        <v>474.78620000000063</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59083.75</v>
      </c>
      <c r="D1025" s="2">
        <f>BILANCA!E20</f>
        <v>64933.75</v>
      </c>
      <c r="E1025" s="2">
        <v>0</v>
      </c>
      <c r="F1025" s="2">
        <v>0</v>
      </c>
      <c r="G1025" s="3">
        <f t="shared" si="38"/>
        <v>2834.2687499999997</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4552.97</v>
      </c>
      <c r="D1026" s="2">
        <f>BILANCA!E21</f>
        <v>4552.97</v>
      </c>
      <c r="E1026" s="2">
        <v>0</v>
      </c>
      <c r="F1026" s="2">
        <v>0</v>
      </c>
      <c r="G1026" s="3">
        <f t="shared" si="38"/>
        <v>218.54256000000001</v>
      </c>
      <c r="H1026" s="3">
        <f t="shared" si="35"/>
        <v>5.9999999999490683E-2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122364.28</v>
      </c>
      <c r="D1027" s="2">
        <f>BILANCA!E22</f>
        <v>122364.28</v>
      </c>
      <c r="E1027" s="2">
        <v>0</v>
      </c>
      <c r="F1027" s="2">
        <v>0</v>
      </c>
      <c r="G1027" s="3">
        <f t="shared" si="38"/>
        <v>6240.5782799999997</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12119.82</v>
      </c>
      <c r="D1029" s="2">
        <f>BILANCA!E24</f>
        <v>12119.82</v>
      </c>
      <c r="E1029" s="2">
        <v>0</v>
      </c>
      <c r="F1029" s="2">
        <v>0</v>
      </c>
      <c r="G1029" s="3">
        <f t="shared" si="38"/>
        <v>690.82974000000002</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244430.99</v>
      </c>
      <c r="D1031" s="2">
        <f>BILANCA!E26</f>
        <v>262698.34000000003</v>
      </c>
      <c r="E1031" s="2">
        <v>0</v>
      </c>
      <c r="F1031" s="2">
        <v>0</v>
      </c>
      <c r="G1031" s="3">
        <f t="shared" si="38"/>
        <v>16166.381070000003</v>
      </c>
      <c r="H1031" s="3">
        <f t="shared" si="35"/>
        <v>0.3500000000349246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434077.19</v>
      </c>
      <c r="D1033" s="2">
        <f>BILANCA!E28</f>
        <v>453949.82</v>
      </c>
      <c r="E1033" s="2">
        <v>0</v>
      </c>
      <c r="F1033" s="2">
        <v>0</v>
      </c>
      <c r="G1033" s="3">
        <f t="shared" si="38"/>
        <v>30865.467089999998</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26357.32</v>
      </c>
      <c r="D1034" s="2">
        <f>BILANCA!E29</f>
        <v>19600.11</v>
      </c>
      <c r="E1034" s="2">
        <v>0</v>
      </c>
      <c r="F1034" s="2">
        <v>0</v>
      </c>
      <c r="G1034" s="3">
        <f t="shared" si="38"/>
        <v>1573.38096</v>
      </c>
      <c r="H1034" s="3">
        <f t="shared" si="35"/>
        <v>0.43000000000029104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59827.69</v>
      </c>
      <c r="D1035" s="2">
        <f>BILANCA!E30</f>
        <v>59827.69</v>
      </c>
      <c r="E1035" s="2">
        <v>0</v>
      </c>
      <c r="F1035" s="2">
        <v>0</v>
      </c>
      <c r="G1035" s="3">
        <f t="shared" si="38"/>
        <v>4487.0767500000002</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33470.370000000003</v>
      </c>
      <c r="D1039" s="2">
        <f>BILANCA!E34</f>
        <v>40227.58</v>
      </c>
      <c r="E1039" s="2">
        <v>0</v>
      </c>
      <c r="F1039" s="2">
        <v>0</v>
      </c>
      <c r="G1039" s="3">
        <f t="shared" si="38"/>
        <v>3303.8403700000003</v>
      </c>
      <c r="H1039" s="3">
        <f t="shared" si="35"/>
        <v>0.79000000000087311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11686.25</v>
      </c>
      <c r="D1050" s="2">
        <f>BILANCA!E45</f>
        <v>11686.25</v>
      </c>
      <c r="E1050" s="2">
        <v>0</v>
      </c>
      <c r="F1050" s="2">
        <v>0</v>
      </c>
      <c r="G1050" s="3">
        <f t="shared" si="38"/>
        <v>1402.35</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15667.93</v>
      </c>
      <c r="D1053" s="2">
        <f>BILANCA!E48</f>
        <v>15667.93</v>
      </c>
      <c r="E1053" s="2">
        <v>0</v>
      </c>
      <c r="F1053" s="2">
        <v>0</v>
      </c>
      <c r="G1053" s="3">
        <f t="shared" si="38"/>
        <v>2021.1629699999999</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3981.68</v>
      </c>
      <c r="D1055" s="2">
        <f>BILANCA!E50</f>
        <v>3981.68</v>
      </c>
      <c r="E1055" s="2">
        <v>0</v>
      </c>
      <c r="F1055" s="2">
        <v>0</v>
      </c>
      <c r="G1055" s="3">
        <f t="shared" si="38"/>
        <v>537.52679999999987</v>
      </c>
      <c r="H1055" s="3">
        <f t="shared" si="35"/>
        <v>0.64000000000032742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128680.93</v>
      </c>
      <c r="D1059" s="2">
        <f>BILANCA!E54</f>
        <v>134424.56</v>
      </c>
      <c r="E1059" s="2">
        <v>0</v>
      </c>
      <c r="F1059" s="2">
        <v>0</v>
      </c>
      <c r="G1059" s="3">
        <f t="shared" si="38"/>
        <v>19478.972450000001</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128680.93</v>
      </c>
      <c r="D1060" s="2">
        <f>BILANCA!E55</f>
        <v>134424.56</v>
      </c>
      <c r="E1060" s="2">
        <v>0</v>
      </c>
      <c r="F1060" s="2">
        <v>0</v>
      </c>
      <c r="G1060" s="3">
        <f t="shared" si="38"/>
        <v>19876.502500000002</v>
      </c>
      <c r="H1060" s="3">
        <f t="shared" si="35"/>
        <v>0.51000000000931323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108423.09</v>
      </c>
      <c r="D1074" s="2">
        <f>BILANCA!E69</f>
        <v>141721.83000000002</v>
      </c>
      <c r="E1074" s="2">
        <v>0</v>
      </c>
      <c r="F1074" s="2">
        <v>0</v>
      </c>
      <c r="G1074" s="3">
        <f t="shared" si="38"/>
        <v>25079.472000000002</v>
      </c>
      <c r="H1074" s="3">
        <f t="shared" si="35"/>
        <v>0.2599999999802094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11288.66</v>
      </c>
      <c r="D1087" s="2">
        <f>BILANCA!E82</f>
        <v>18078.080000000002</v>
      </c>
      <c r="E1087" s="2">
        <v>0</v>
      </c>
      <c r="F1087" s="2">
        <v>0</v>
      </c>
      <c r="G1087" s="3">
        <f t="shared" si="38"/>
        <v>3653.2511400000003</v>
      </c>
      <c r="H1087" s="3">
        <f t="shared" si="35"/>
        <v>0.42000000000189175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474.21</v>
      </c>
      <c r="D1090" s="2">
        <f>BILANCA!E85</f>
        <v>0</v>
      </c>
      <c r="E1090" s="2">
        <v>0</v>
      </c>
      <c r="F1090" s="2">
        <v>0</v>
      </c>
      <c r="G1090" s="3">
        <f t="shared" si="38"/>
        <v>37.936799999999998</v>
      </c>
      <c r="H1090" s="3">
        <f t="shared" si="35"/>
        <v>0.20999999999997954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10814.45</v>
      </c>
      <c r="D1092" s="2">
        <f>BILANCA!E87</f>
        <v>18078.080000000002</v>
      </c>
      <c r="E1092" s="2">
        <v>0</v>
      </c>
      <c r="F1092" s="2">
        <v>0</v>
      </c>
      <c r="G1092" s="3">
        <f t="shared" si="38"/>
        <v>3851.5900200000005</v>
      </c>
      <c r="H1092" s="3">
        <f t="shared" si="35"/>
        <v>0.53000000000247383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97134.43</v>
      </c>
      <c r="D1152" s="2">
        <f>BILANCA!E147</f>
        <v>123643.75</v>
      </c>
      <c r="E1152" s="2">
        <v>0</v>
      </c>
      <c r="F1152" s="2">
        <v>0</v>
      </c>
      <c r="G1152" s="3">
        <f t="shared" si="38"/>
        <v>48907.914059999996</v>
      </c>
      <c r="H1152" s="3">
        <f t="shared" si="41"/>
        <v>0.67999999999301508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44751.58</v>
      </c>
      <c r="D1165" s="2">
        <f>BILANCA!E160</f>
        <v>35462.75</v>
      </c>
      <c r="E1165" s="2">
        <v>0</v>
      </c>
      <c r="F1165" s="2">
        <v>0</v>
      </c>
      <c r="G1165" s="3">
        <f t="shared" si="38"/>
        <v>17929.947400000001</v>
      </c>
      <c r="H1165" s="3">
        <f t="shared" si="41"/>
        <v>0.66999999999825377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5404.75</v>
      </c>
      <c r="D1166" s="2">
        <f>BILANCA!E161</f>
        <v>3016</v>
      </c>
      <c r="E1166" s="2">
        <v>0</v>
      </c>
      <c r="F1166" s="2">
        <v>0</v>
      </c>
      <c r="G1166" s="3">
        <f t="shared" si="38"/>
        <v>1784.1329999999998</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46978.1</v>
      </c>
      <c r="D1167" s="2">
        <f>BILANCA!E162</f>
        <v>85165</v>
      </c>
      <c r="E1167" s="2">
        <v>0</v>
      </c>
      <c r="F1167" s="2">
        <v>0</v>
      </c>
      <c r="G1167" s="3">
        <f t="shared" si="38"/>
        <v>34117.371700000003</v>
      </c>
      <c r="H1167" s="3">
        <f t="shared" si="41"/>
        <v>9.9999999998544808E-2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238199.63999999998</v>
      </c>
      <c r="D1180" s="2">
        <f>BILANCA!E176</f>
        <v>255383.32</v>
      </c>
      <c r="E1180" s="2">
        <v>0</v>
      </c>
      <c r="F1180" s="2">
        <v>0</v>
      </c>
      <c r="G1180" s="3">
        <f t="shared" si="38"/>
        <v>127324.26760000001</v>
      </c>
      <c r="H1180" s="3">
        <f t="shared" si="41"/>
        <v>0.68000000002211891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251604.65</v>
      </c>
      <c r="D1181" s="2">
        <f>BILANCA!E177</f>
        <v>274275.59999999998</v>
      </c>
      <c r="E1181" s="2">
        <v>0</v>
      </c>
      <c r="F1181" s="2">
        <v>0</v>
      </c>
      <c r="G1181" s="3">
        <f t="shared" si="38"/>
        <v>136826.65035000001</v>
      </c>
      <c r="H1181" s="3">
        <f t="shared" si="41"/>
        <v>0.75000000002910383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251604.65</v>
      </c>
      <c r="D1182" s="2">
        <f>BILANCA!E178</f>
        <v>271803.84999999998</v>
      </c>
      <c r="E1182" s="2">
        <v>0</v>
      </c>
      <c r="F1182" s="2">
        <v>0</v>
      </c>
      <c r="G1182" s="3">
        <f t="shared" si="38"/>
        <v>136776.52419999999</v>
      </c>
      <c r="H1182" s="3">
        <f t="shared" si="41"/>
        <v>0.50000000002910383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217308.96</v>
      </c>
      <c r="D1183" s="2">
        <f>BILANCA!E179</f>
        <v>230280.24</v>
      </c>
      <c r="E1183" s="2">
        <v>0</v>
      </c>
      <c r="F1183" s="2">
        <v>0</v>
      </c>
      <c r="G1183" s="3">
        <f t="shared" si="38"/>
        <v>117271.41311999998</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34295.69</v>
      </c>
      <c r="D1184" s="2">
        <f>BILANCA!E180</f>
        <v>36523.61</v>
      </c>
      <c r="E1184" s="2">
        <v>0</v>
      </c>
      <c r="F1184" s="2">
        <v>0</v>
      </c>
      <c r="G1184" s="3">
        <f t="shared" si="38"/>
        <v>18677.66634</v>
      </c>
      <c r="H1184" s="3">
        <f t="shared" si="41"/>
        <v>0.69999999999708962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5000</v>
      </c>
      <c r="E1200" s="2">
        <v>0</v>
      </c>
      <c r="F1200" s="2">
        <v>0</v>
      </c>
      <c r="G1200" s="3">
        <f t="shared" si="38"/>
        <v>1900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2471.75</v>
      </c>
      <c r="E1201" s="2">
        <v>0</v>
      </c>
      <c r="F1201" s="2">
        <v>0</v>
      </c>
      <c r="G1201" s="3">
        <f t="shared" si="38"/>
        <v>944.20850000000007</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2471.75</v>
      </c>
      <c r="E1203" s="2">
        <v>0</v>
      </c>
      <c r="F1203" s="2">
        <v>0</v>
      </c>
      <c r="G1203" s="3">
        <f t="shared" si="44"/>
        <v>954.09550000000002</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-13405.010000000009</v>
      </c>
      <c r="D1255" s="2">
        <f>BILANCA!E251</f>
        <v>-18892.279999999984</v>
      </c>
      <c r="E1255" s="2">
        <v>0</v>
      </c>
      <c r="F1255" s="2">
        <v>0</v>
      </c>
      <c r="G1255" s="3">
        <f t="shared" si="38"/>
        <v>-12541.444649999994</v>
      </c>
      <c r="H1255" s="3">
        <f t="shared" si="41"/>
        <v>0.28999999999359716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129776.55</v>
      </c>
      <c r="D1256" s="2">
        <f>BILANCA!E252</f>
        <v>113661.49</v>
      </c>
      <c r="E1256" s="2">
        <v>0</v>
      </c>
      <c r="F1256" s="2">
        <v>0</v>
      </c>
      <c r="G1256" s="3">
        <f t="shared" si="38"/>
        <v>87846.484379999994</v>
      </c>
      <c r="H1256" s="3">
        <f t="shared" si="41"/>
        <v>0.94000000000232831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129776.55</v>
      </c>
      <c r="D1257" s="2">
        <f>BILANCA!E253</f>
        <v>113661.49</v>
      </c>
      <c r="E1257" s="2">
        <v>0</v>
      </c>
      <c r="F1257" s="2">
        <v>0</v>
      </c>
      <c r="G1257" s="3">
        <f t="shared" si="38"/>
        <v>88203.583910000001</v>
      </c>
      <c r="H1257" s="3">
        <f t="shared" si="41"/>
        <v>0.94000000000232831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-193337.89</v>
      </c>
      <c r="D1259" s="2">
        <f>BILANCA!E255</f>
        <v>-171032.52</v>
      </c>
      <c r="E1259" s="2">
        <v>0</v>
      </c>
      <c r="F1259" s="2">
        <v>0</v>
      </c>
      <c r="G1259" s="3">
        <f t="shared" si="38"/>
        <v>-133315.32957</v>
      </c>
      <c r="H1259" s="3">
        <f t="shared" si="41"/>
        <v>0.58999999999650754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193337.89</v>
      </c>
      <c r="D1264" s="2">
        <f>BILANCA!E260</f>
        <v>171032.52</v>
      </c>
      <c r="E1264" s="2">
        <v>0</v>
      </c>
      <c r="F1264" s="2">
        <v>0</v>
      </c>
      <c r="G1264" s="3">
        <f t="shared" si="38"/>
        <v>135992.34422</v>
      </c>
      <c r="H1264" s="3">
        <f t="shared" si="41"/>
        <v>0.58999999999650754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193337.89</v>
      </c>
      <c r="D1265" s="2">
        <f>BILANCA!E261</f>
        <v>171032.52</v>
      </c>
      <c r="E1265" s="2">
        <v>0</v>
      </c>
      <c r="F1265" s="2">
        <v>0</v>
      </c>
      <c r="G1265" s="3">
        <f t="shared" si="38"/>
        <v>136527.74715000001</v>
      </c>
      <c r="H1265" s="3">
        <f t="shared" si="41"/>
        <v>0.58999999999650754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50156.33</v>
      </c>
      <c r="D1278" s="2">
        <f>BILANCA!E274</f>
        <v>38478.75</v>
      </c>
      <c r="E1278" s="2">
        <v>0</v>
      </c>
      <c r="F1278" s="2">
        <v>0</v>
      </c>
      <c r="G1278" s="3">
        <f t="shared" si="38"/>
        <v>34066.506439999997</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44751.58</v>
      </c>
      <c r="D1291" s="2">
        <f>BILANCA!E287</f>
        <v>35462.75</v>
      </c>
      <c r="E1291" s="2">
        <v>0</v>
      </c>
      <c r="F1291" s="2">
        <v>0</v>
      </c>
      <c r="G1291" s="3">
        <f t="shared" si="48"/>
        <v>32505.259480000001</v>
      </c>
      <c r="H1291" s="3">
        <f t="shared" si="49"/>
        <v>0.66999999999825377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5404.75</v>
      </c>
      <c r="D1292" s="2">
        <f>BILANCA!E288</f>
        <v>3016</v>
      </c>
      <c r="E1292" s="2">
        <v>0</v>
      </c>
      <c r="F1292" s="2">
        <v>0</v>
      </c>
      <c r="G1292" s="3">
        <f t="shared" si="48"/>
        <v>3225.1634999999997</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97134.43</v>
      </c>
      <c r="D1306" s="2">
        <f>BILANCA!E303</f>
        <v>123643.75</v>
      </c>
      <c r="E1306" s="2">
        <v>0</v>
      </c>
      <c r="F1306" s="2">
        <v>0</v>
      </c>
      <c r="G1306" s="3">
        <f t="shared" si="38"/>
        <v>101948.89127999998</v>
      </c>
      <c r="H1306" s="3">
        <f t="shared" si="41"/>
        <v>0.67999999999301508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10814.45</v>
      </c>
      <c r="D1311" s="2">
        <f>BILANCA!E308</f>
        <v>18078.080000000002</v>
      </c>
      <c r="E1311" s="2">
        <v>0</v>
      </c>
      <c r="F1311" s="2">
        <v>0</v>
      </c>
      <c r="G1311" s="3">
        <f t="shared" si="52"/>
        <v>14138.153610000001</v>
      </c>
      <c r="H1311" s="3">
        <f t="shared" si="41"/>
        <v>0.53000000000247383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46978.1</v>
      </c>
      <c r="D1338" s="2">
        <f>BILANCA!E335</f>
        <v>85165</v>
      </c>
      <c r="E1338" s="2">
        <v>0</v>
      </c>
      <c r="F1338" s="2">
        <v>0</v>
      </c>
      <c r="G1338" s="3">
        <f t="shared" si="52"/>
        <v>71277.056800000006</v>
      </c>
      <c r="H1338" s="3">
        <f t="shared" si="41"/>
        <v>9.9999999998544808E-2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251604.65</v>
      </c>
      <c r="D1340" s="2">
        <f>BILANCA!E337</f>
        <v>271803.84999999998</v>
      </c>
      <c r="E1340" s="2">
        <v>0</v>
      </c>
      <c r="F1340" s="2">
        <v>0</v>
      </c>
      <c r="G1340" s="3">
        <f t="shared" si="52"/>
        <v>262420.07550000004</v>
      </c>
      <c r="H1340" s="3">
        <f t="shared" si="41"/>
        <v>0.50000000002910383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2471.75</v>
      </c>
      <c r="E1342" s="2">
        <v>0</v>
      </c>
      <c r="F1342" s="2">
        <v>0</v>
      </c>
      <c r="G1342" s="3">
        <f t="shared" si="52"/>
        <v>1641.2420000000002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5000</v>
      </c>
      <c r="E1347" s="2">
        <v>0</v>
      </c>
      <c r="F1347" s="2">
        <v>0</v>
      </c>
      <c r="G1347" s="3">
        <f t="shared" si="52"/>
        <v>3370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2125.96</v>
      </c>
      <c r="E1384" s="2">
        <v>0</v>
      </c>
      <c r="F1384" s="2">
        <v>0</v>
      </c>
      <c r="G1384" s="3">
        <f t="shared" si="59"/>
        <v>1590.2180800000001</v>
      </c>
      <c r="H1384" s="3">
        <f t="shared" si="60"/>
        <v>3.999999999996362E-2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2767561.72</v>
      </c>
      <c r="D1510" s="2">
        <f>'RAS-funkcijski'!E114</f>
        <v>3339039.9</v>
      </c>
      <c r="E1510" s="2">
        <v>0</v>
      </c>
      <c r="F1510" s="2">
        <v>0</v>
      </c>
      <c r="G1510" s="3">
        <f t="shared" si="52"/>
        <v>1039020.5671999999</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2767561.72</v>
      </c>
      <c r="D1511" s="2">
        <f>'RAS-funkcijski'!E115</f>
        <v>3339039.9</v>
      </c>
      <c r="E1511" s="2">
        <v>0</v>
      </c>
      <c r="F1511" s="2">
        <v>0</v>
      </c>
      <c r="G1511" s="3">
        <f t="shared" si="52"/>
        <v>1048466.20872</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2767561.72</v>
      </c>
      <c r="D1512" s="2">
        <f>'RAS-funkcijski'!E116</f>
        <v>3339039.9</v>
      </c>
      <c r="E1512" s="2">
        <v>0</v>
      </c>
      <c r="F1512" s="2">
        <v>0</v>
      </c>
      <c r="G1512" s="3">
        <f t="shared" si="52"/>
        <v>1057911.8502400001</v>
      </c>
      <c r="H1512" s="3">
        <f t="shared" si="63"/>
        <v>0.37999999988824129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2767561.72</v>
      </c>
      <c r="D1537" s="14">
        <f>'RAS-funkcijski'!E141</f>
        <v>3339039.9</v>
      </c>
      <c r="E1537" s="14">
        <v>0</v>
      </c>
      <c r="F1537" s="14">
        <v>0</v>
      </c>
      <c r="G1537" s="15">
        <f t="shared" si="52"/>
        <v>1294052.8882400002</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40232.51</v>
      </c>
      <c r="E1538" s="7">
        <v>0</v>
      </c>
      <c r="F1538" s="7">
        <v>0</v>
      </c>
      <c r="G1538" s="8">
        <f t="shared" si="52"/>
        <v>80.46502000000001</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40232.51</v>
      </c>
      <c r="E1539" s="2">
        <v>0</v>
      </c>
      <c r="F1539" s="2">
        <v>0</v>
      </c>
      <c r="G1539" s="3">
        <f t="shared" si="52"/>
        <v>160.93004000000002</v>
      </c>
      <c r="H1539" s="3">
        <f t="shared" si="63"/>
        <v>0.48999999999796273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40232.51</v>
      </c>
      <c r="E1540" s="2">
        <v>0</v>
      </c>
      <c r="F1540" s="2">
        <v>0</v>
      </c>
      <c r="G1540" s="3">
        <f t="shared" si="52"/>
        <v>241.39506000000003</v>
      </c>
      <c r="H1540" s="3">
        <f t="shared" si="63"/>
        <v>0.48999999999796273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40232.51</v>
      </c>
      <c r="E1542" s="2">
        <v>0</v>
      </c>
      <c r="F1542" s="2">
        <v>0</v>
      </c>
      <c r="G1542" s="3">
        <f t="shared" si="52"/>
        <v>402.32510000000002</v>
      </c>
      <c r="H1542" s="3">
        <f t="shared" si="63"/>
        <v>0.48999999999796273</v>
      </c>
      <c r="I1542" s="11">
        <f t="shared" si="64"/>
        <v>197.13929899918037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251604.65</v>
      </c>
      <c r="D1582" s="7"/>
      <c r="E1582" s="7">
        <v>0</v>
      </c>
      <c r="F1582" s="7">
        <v>0</v>
      </c>
      <c r="G1582" s="8">
        <f t="shared" ref="G1582:G1686" si="70">B1582/1000*C1582</f>
        <v>251.60464999999999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3398782.7399999998</v>
      </c>
      <c r="D1583" s="2">
        <v>0</v>
      </c>
      <c r="E1583" s="2">
        <v>0</v>
      </c>
      <c r="F1583" s="2">
        <v>0</v>
      </c>
      <c r="G1583" s="3">
        <f t="shared" si="70"/>
        <v>6797.5654799999993</v>
      </c>
      <c r="H1583" s="3">
        <f t="shared" si="71"/>
        <v>0.26000000024214387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3374665.3899999997</v>
      </c>
      <c r="D1585" s="2">
        <v>0</v>
      </c>
      <c r="E1585" s="2">
        <v>0</v>
      </c>
      <c r="F1585" s="2">
        <v>0</v>
      </c>
      <c r="G1585" s="3">
        <f t="shared" si="70"/>
        <v>13498.661559999999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2741550.28</v>
      </c>
      <c r="D1586" s="2">
        <v>0</v>
      </c>
      <c r="E1586" s="2">
        <v>0</v>
      </c>
      <c r="F1586" s="2">
        <v>0</v>
      </c>
      <c r="G1586" s="3">
        <f t="shared" si="70"/>
        <v>13707.751399999999</v>
      </c>
      <c r="H1586" s="3">
        <f t="shared" si="71"/>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628086.23</v>
      </c>
      <c r="D1587" s="2">
        <v>0</v>
      </c>
      <c r="E1587" s="2">
        <v>0</v>
      </c>
      <c r="F1587" s="2">
        <v>0</v>
      </c>
      <c r="G1587" s="3">
        <f t="shared" si="70"/>
        <v>3768.5173799999998</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5028.88</v>
      </c>
      <c r="D1593" s="2">
        <v>0</v>
      </c>
      <c r="E1593" s="2">
        <v>0</v>
      </c>
      <c r="F1593" s="2">
        <v>0</v>
      </c>
      <c r="G1593" s="3">
        <f t="shared" si="70"/>
        <v>60.346560000000004</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24117.35</v>
      </c>
      <c r="D1594" s="2">
        <v>0</v>
      </c>
      <c r="E1594" s="2">
        <v>0</v>
      </c>
      <c r="F1594" s="2">
        <v>0</v>
      </c>
      <c r="G1594" s="3">
        <f t="shared" si="70"/>
        <v>313.52554999999995</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3376111.79</v>
      </c>
      <c r="D1602" s="2">
        <v>0</v>
      </c>
      <c r="E1602" s="2">
        <v>0</v>
      </c>
      <c r="F1602" s="2">
        <v>0</v>
      </c>
      <c r="G1602" s="3">
        <f t="shared" si="70"/>
        <v>70898.347590000005</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3354466.19</v>
      </c>
      <c r="D1604" s="2">
        <v>0</v>
      </c>
      <c r="E1604" s="2">
        <v>0</v>
      </c>
      <c r="F1604" s="2">
        <v>0</v>
      </c>
      <c r="G1604" s="3">
        <f t="shared" si="70"/>
        <v>77152.722370000003</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2728579</v>
      </c>
      <c r="D1605" s="2">
        <v>0</v>
      </c>
      <c r="E1605" s="2">
        <v>0</v>
      </c>
      <c r="F1605" s="2">
        <v>0</v>
      </c>
      <c r="G1605" s="3">
        <f t="shared" si="70"/>
        <v>65485.896000000001</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625858.31000000006</v>
      </c>
      <c r="D1606" s="2">
        <v>0</v>
      </c>
      <c r="E1606" s="2">
        <v>0</v>
      </c>
      <c r="F1606" s="2">
        <v>0</v>
      </c>
      <c r="G1606" s="3">
        <f t="shared" si="70"/>
        <v>15646.457750000001</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28.88</v>
      </c>
      <c r="D1612" s="2">
        <v>0</v>
      </c>
      <c r="E1612" s="2">
        <v>0</v>
      </c>
      <c r="F1612" s="2">
        <v>0</v>
      </c>
      <c r="G1612" s="3">
        <f t="shared" si="70"/>
        <v>0.89527999999999996</v>
      </c>
      <c r="H1612" s="3">
        <f t="shared" si="71"/>
        <v>0.12000000000000099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21645.599999999999</v>
      </c>
      <c r="D1613" s="2">
        <v>0</v>
      </c>
      <c r="E1613" s="2">
        <v>0</v>
      </c>
      <c r="F1613" s="2">
        <v>0</v>
      </c>
      <c r="G1613" s="3">
        <f t="shared" si="70"/>
        <v>692.65919999999994</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274275.59999999963</v>
      </c>
      <c r="D1621" s="2">
        <v>0</v>
      </c>
      <c r="E1621" s="2">
        <v>0</v>
      </c>
      <c r="F1621" s="2">
        <v>0</v>
      </c>
      <c r="G1621" s="3">
        <f t="shared" si="70"/>
        <v>10971.023999999985</v>
      </c>
      <c r="H1621" s="3">
        <f t="shared" si="71"/>
        <v>0.40000000037252903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274275.59999999998</v>
      </c>
      <c r="D1681" s="2">
        <v>0</v>
      </c>
      <c r="E1681" s="2">
        <v>0</v>
      </c>
      <c r="F1681" s="2">
        <v>0</v>
      </c>
      <c r="G1681" s="3">
        <f t="shared" si="70"/>
        <v>27427.559999999998</v>
      </c>
      <c r="H1681" s="3">
        <f t="shared" si="71"/>
        <v>0.40000000002328306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271803.84999999998</v>
      </c>
      <c r="D1683" s="2">
        <v>0</v>
      </c>
      <c r="E1683" s="2">
        <v>0</v>
      </c>
      <c r="F1683" s="2">
        <v>0</v>
      </c>
      <c r="G1683" s="3">
        <f t="shared" si="70"/>
        <v>27723.992699999995</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2471.75</v>
      </c>
      <c r="D1684" s="2">
        <v>0</v>
      </c>
      <c r="E1684" s="2">
        <v>0</v>
      </c>
      <c r="F1684" s="2">
        <v>0</v>
      </c>
      <c r="G1684" s="3">
        <f t="shared" si="70"/>
        <v>254.59025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3537</v>
      </c>
      <c r="B1" s="404"/>
      <c r="C1" s="404"/>
    </row>
    <row r="2" spans="1:16" ht="33" customHeight="1" x14ac:dyDescent="0.25">
      <c r="A2" s="405" t="s">
        <v>3538</v>
      </c>
      <c r="B2" s="406"/>
      <c r="C2" s="396"/>
      <c r="D2" s="5"/>
      <c r="E2" s="5"/>
      <c r="F2" s="5"/>
      <c r="G2" s="5"/>
      <c r="H2" s="5"/>
      <c r="I2" s="5"/>
      <c r="J2" s="5"/>
      <c r="K2" s="5"/>
      <c r="L2" s="5"/>
      <c r="M2" s="5"/>
      <c r="N2" s="5"/>
      <c r="O2" s="5"/>
      <c r="P2" s="5"/>
    </row>
    <row r="3" spans="1:16" ht="18.75" customHeight="1" x14ac:dyDescent="0.25">
      <c r="A3" s="222" t="s">
        <v>3539</v>
      </c>
      <c r="B3" s="407" t="s">
        <v>3540</v>
      </c>
      <c r="C3" s="396"/>
      <c r="D3" s="5"/>
      <c r="E3" s="5"/>
      <c r="F3" s="5"/>
      <c r="G3" s="5"/>
      <c r="H3" s="5"/>
      <c r="I3" s="5"/>
      <c r="J3" s="5"/>
      <c r="K3" s="5"/>
      <c r="L3" s="5"/>
      <c r="M3" s="5"/>
      <c r="N3" s="5"/>
      <c r="O3" s="5"/>
      <c r="P3" s="5"/>
    </row>
    <row r="4" spans="1:16" ht="37.5" hidden="1" customHeight="1" x14ac:dyDescent="0.25">
      <c r="A4" s="223" t="s">
        <v>3541</v>
      </c>
      <c r="B4" s="395" t="s">
        <v>3542</v>
      </c>
      <c r="C4" s="396"/>
      <c r="D4" s="5"/>
      <c r="E4" s="5"/>
      <c r="F4" s="5"/>
      <c r="G4" s="5"/>
      <c r="H4" s="5"/>
      <c r="I4" s="5"/>
      <c r="J4" s="5"/>
      <c r="K4" s="5"/>
      <c r="L4" s="5"/>
      <c r="M4" s="5"/>
      <c r="N4" s="5"/>
      <c r="O4" s="5"/>
      <c r="P4" s="5"/>
    </row>
    <row r="5" spans="1:16" ht="48" hidden="1" customHeight="1" x14ac:dyDescent="0.25">
      <c r="A5" s="223" t="s">
        <v>3541</v>
      </c>
      <c r="B5" s="395" t="s">
        <v>3543</v>
      </c>
      <c r="C5" s="396"/>
      <c r="D5" s="5"/>
      <c r="E5" s="5"/>
      <c r="F5" s="5"/>
      <c r="G5" s="5"/>
      <c r="H5" s="5"/>
      <c r="I5" s="5"/>
      <c r="J5" s="5"/>
      <c r="K5" s="5"/>
      <c r="L5" s="5"/>
      <c r="M5" s="5"/>
      <c r="N5" s="5"/>
      <c r="O5" s="5"/>
      <c r="P5" s="5"/>
    </row>
    <row r="6" spans="1:16" ht="59.25" hidden="1" customHeight="1" x14ac:dyDescent="0.25">
      <c r="A6" s="223" t="s">
        <v>3541</v>
      </c>
      <c r="B6" s="395" t="s">
        <v>3544</v>
      </c>
      <c r="C6" s="396"/>
      <c r="D6" s="5"/>
      <c r="E6" s="5"/>
      <c r="F6" s="5"/>
      <c r="G6" s="5"/>
      <c r="H6" s="5"/>
      <c r="I6" s="5"/>
      <c r="J6" s="5"/>
      <c r="K6" s="5"/>
      <c r="L6" s="5"/>
      <c r="M6" s="5"/>
      <c r="N6" s="5"/>
      <c r="O6" s="5"/>
      <c r="P6" s="5"/>
    </row>
    <row r="7" spans="1:16" ht="48" hidden="1" customHeight="1" x14ac:dyDescent="0.25">
      <c r="A7" s="223" t="s">
        <v>3545</v>
      </c>
      <c r="B7" s="395" t="s">
        <v>3546</v>
      </c>
      <c r="C7" s="396"/>
      <c r="D7" s="5"/>
      <c r="E7" s="5"/>
      <c r="F7" s="5"/>
      <c r="G7" s="5"/>
      <c r="H7" s="5"/>
      <c r="I7" s="5"/>
      <c r="J7" s="5"/>
      <c r="K7" s="5"/>
      <c r="L7" s="5"/>
      <c r="M7" s="5"/>
      <c r="N7" s="5"/>
      <c r="O7" s="5"/>
      <c r="P7" s="5"/>
    </row>
    <row r="8" spans="1:16" ht="41.25" hidden="1" customHeight="1" x14ac:dyDescent="0.25">
      <c r="A8" s="223" t="s">
        <v>3547</v>
      </c>
      <c r="B8" s="395" t="s">
        <v>3548</v>
      </c>
      <c r="C8" s="396"/>
      <c r="D8" s="5"/>
      <c r="E8" s="5"/>
      <c r="F8" s="5"/>
      <c r="G8" s="5"/>
      <c r="H8" s="5"/>
      <c r="I8" s="5"/>
      <c r="J8" s="5"/>
      <c r="K8" s="5"/>
      <c r="L8" s="5"/>
      <c r="M8" s="5"/>
      <c r="N8" s="5"/>
      <c r="O8" s="5"/>
      <c r="P8" s="5"/>
    </row>
    <row r="9" spans="1:16" ht="59.25" hidden="1" customHeight="1" x14ac:dyDescent="0.25">
      <c r="A9" s="223" t="s">
        <v>3549</v>
      </c>
      <c r="B9" s="395" t="s">
        <v>3550</v>
      </c>
      <c r="C9" s="396"/>
      <c r="D9" s="5"/>
      <c r="E9" s="5"/>
      <c r="F9" s="5"/>
      <c r="G9" s="5"/>
      <c r="H9" s="5"/>
      <c r="I9" s="5"/>
      <c r="J9" s="5"/>
      <c r="K9" s="5"/>
      <c r="L9" s="5"/>
      <c r="M9" s="5"/>
      <c r="N9" s="5"/>
      <c r="O9" s="5"/>
      <c r="P9" s="5"/>
    </row>
    <row r="10" spans="1:16" ht="61.5" hidden="1" customHeight="1" x14ac:dyDescent="0.25">
      <c r="A10" s="223" t="s">
        <v>3549</v>
      </c>
      <c r="B10" s="395" t="s">
        <v>3551</v>
      </c>
      <c r="C10" s="396"/>
      <c r="D10" s="5"/>
      <c r="E10" s="5"/>
      <c r="F10" s="5"/>
      <c r="G10" s="5"/>
      <c r="H10" s="5"/>
      <c r="I10" s="5"/>
      <c r="J10" s="5"/>
      <c r="K10" s="5"/>
      <c r="L10" s="5"/>
      <c r="M10" s="5"/>
      <c r="N10" s="5"/>
      <c r="O10" s="5"/>
      <c r="P10" s="5"/>
    </row>
    <row r="11" spans="1:16" ht="43.5" hidden="1" customHeight="1" x14ac:dyDescent="0.25">
      <c r="A11" s="223" t="s">
        <v>3549</v>
      </c>
      <c r="B11" s="395" t="s">
        <v>3552</v>
      </c>
      <c r="C11" s="396"/>
      <c r="D11" s="5"/>
      <c r="E11" s="5"/>
      <c r="F11" s="5"/>
      <c r="G11" s="5"/>
      <c r="H11" s="5"/>
      <c r="I11" s="5"/>
      <c r="J11" s="5"/>
      <c r="K11" s="5"/>
      <c r="L11" s="5"/>
      <c r="M11" s="5"/>
      <c r="N11" s="5"/>
      <c r="O11" s="5"/>
      <c r="P11" s="5"/>
    </row>
    <row r="12" spans="1:16" ht="27.75" hidden="1" customHeight="1" x14ac:dyDescent="0.25">
      <c r="A12" s="223" t="s">
        <v>3553</v>
      </c>
      <c r="B12" s="395" t="s">
        <v>3554</v>
      </c>
      <c r="C12" s="396"/>
      <c r="D12" s="5"/>
      <c r="E12" s="5"/>
      <c r="F12" s="5"/>
      <c r="G12" s="5"/>
      <c r="H12" s="5"/>
      <c r="I12" s="5"/>
      <c r="J12" s="5"/>
      <c r="K12" s="5"/>
      <c r="L12" s="5"/>
      <c r="M12" s="5"/>
      <c r="N12" s="5"/>
      <c r="O12" s="5"/>
      <c r="P12" s="5"/>
    </row>
    <row r="13" spans="1:16" ht="27.75" hidden="1" customHeight="1" x14ac:dyDescent="0.25">
      <c r="A13" s="223" t="s">
        <v>3555</v>
      </c>
      <c r="B13" s="395" t="s">
        <v>3556</v>
      </c>
      <c r="C13" s="396"/>
      <c r="D13" s="5"/>
      <c r="E13" s="5"/>
      <c r="F13" s="5"/>
      <c r="G13" s="5"/>
      <c r="H13" s="5"/>
      <c r="I13" s="5"/>
      <c r="J13" s="5"/>
      <c r="K13" s="5"/>
      <c r="L13" s="5"/>
      <c r="M13" s="5"/>
      <c r="N13" s="5"/>
      <c r="O13" s="5"/>
      <c r="P13" s="5"/>
    </row>
    <row r="14" spans="1:16" ht="45.75" hidden="1" customHeight="1" x14ac:dyDescent="0.25">
      <c r="A14" s="223" t="s">
        <v>3557</v>
      </c>
      <c r="B14" s="395" t="s">
        <v>3558</v>
      </c>
      <c r="C14" s="396"/>
      <c r="D14" s="5"/>
      <c r="E14" s="5"/>
      <c r="F14" s="5"/>
      <c r="G14" s="5"/>
      <c r="H14" s="5"/>
      <c r="I14" s="5"/>
      <c r="J14" s="5"/>
      <c r="K14" s="5"/>
      <c r="L14" s="5"/>
      <c r="M14" s="5"/>
      <c r="N14" s="5"/>
      <c r="O14" s="5"/>
      <c r="P14" s="5"/>
    </row>
    <row r="15" spans="1:16" ht="45.75" hidden="1" customHeight="1" x14ac:dyDescent="0.25">
      <c r="A15" s="223" t="s">
        <v>3559</v>
      </c>
      <c r="B15" s="395" t="s">
        <v>3560</v>
      </c>
      <c r="C15" s="396"/>
      <c r="D15" s="5"/>
      <c r="E15" s="5"/>
      <c r="F15" s="5"/>
      <c r="G15" s="5"/>
      <c r="H15" s="5"/>
      <c r="I15" s="5"/>
      <c r="J15" s="5"/>
      <c r="K15" s="5"/>
      <c r="L15" s="5"/>
      <c r="M15" s="5"/>
      <c r="N15" s="5"/>
      <c r="O15" s="5"/>
      <c r="P15" s="5"/>
    </row>
    <row r="16" spans="1:16" ht="51" hidden="1" customHeight="1" x14ac:dyDescent="0.25">
      <c r="A16" s="223" t="s">
        <v>3561</v>
      </c>
      <c r="B16" s="395" t="s">
        <v>3562</v>
      </c>
      <c r="C16" s="396"/>
      <c r="D16" s="5"/>
      <c r="E16" s="5"/>
      <c r="F16" s="5"/>
      <c r="G16" s="5"/>
      <c r="H16" s="5"/>
      <c r="I16" s="5"/>
      <c r="J16" s="5"/>
      <c r="K16" s="5"/>
      <c r="L16" s="5"/>
      <c r="M16" s="5"/>
      <c r="N16" s="5"/>
      <c r="O16" s="5"/>
      <c r="P16" s="5"/>
    </row>
    <row r="17" spans="1:16" ht="27.75" hidden="1" customHeight="1" x14ac:dyDescent="0.25">
      <c r="A17" s="223" t="s">
        <v>3563</v>
      </c>
      <c r="B17" s="395" t="s">
        <v>3564</v>
      </c>
      <c r="C17" s="396"/>
      <c r="D17" s="5"/>
      <c r="E17" s="5"/>
      <c r="F17" s="5"/>
      <c r="G17" s="5"/>
      <c r="H17" s="5"/>
      <c r="I17" s="5"/>
      <c r="J17" s="5"/>
      <c r="K17" s="5"/>
      <c r="L17" s="5"/>
      <c r="M17" s="5"/>
      <c r="N17" s="5"/>
      <c r="O17" s="5"/>
      <c r="P17" s="5"/>
    </row>
    <row r="18" spans="1:16" ht="27.75" hidden="1" customHeight="1" x14ac:dyDescent="0.25">
      <c r="A18" s="223" t="s">
        <v>3565</v>
      </c>
      <c r="B18" s="395" t="s">
        <v>3566</v>
      </c>
      <c r="C18" s="396"/>
      <c r="D18" s="5"/>
      <c r="E18" s="5"/>
      <c r="F18" s="5"/>
      <c r="G18" s="5"/>
      <c r="H18" s="5"/>
      <c r="I18" s="5"/>
      <c r="J18" s="5"/>
      <c r="K18" s="5"/>
      <c r="L18" s="5"/>
      <c r="M18" s="5"/>
      <c r="N18" s="5"/>
      <c r="O18" s="5"/>
      <c r="P18" s="5"/>
    </row>
    <row r="19" spans="1:16" ht="45" hidden="1" customHeight="1" x14ac:dyDescent="0.25">
      <c r="A19" s="223" t="s">
        <v>3565</v>
      </c>
      <c r="B19" s="395" t="s">
        <v>3567</v>
      </c>
      <c r="C19" s="396"/>
      <c r="D19" s="5"/>
      <c r="E19" s="5"/>
      <c r="F19" s="5"/>
      <c r="G19" s="5"/>
      <c r="H19" s="5"/>
      <c r="I19" s="5"/>
      <c r="J19" s="5"/>
      <c r="K19" s="5"/>
      <c r="L19" s="5"/>
      <c r="M19" s="5"/>
      <c r="N19" s="5"/>
      <c r="O19" s="5"/>
      <c r="P19" s="5"/>
    </row>
    <row r="20" spans="1:16" ht="45" hidden="1" customHeight="1" x14ac:dyDescent="0.25">
      <c r="A20" s="223" t="s">
        <v>3568</v>
      </c>
      <c r="B20" s="395" t="s">
        <v>3569</v>
      </c>
      <c r="C20" s="396"/>
      <c r="D20" s="5"/>
      <c r="E20" s="5"/>
      <c r="F20" s="5"/>
      <c r="G20" s="5"/>
      <c r="H20" s="5"/>
      <c r="I20" s="5"/>
      <c r="J20" s="5"/>
      <c r="K20" s="5"/>
      <c r="L20" s="5"/>
      <c r="M20" s="5"/>
      <c r="N20" s="5"/>
      <c r="O20" s="5"/>
      <c r="P20" s="5"/>
    </row>
    <row r="21" spans="1:16" ht="30" hidden="1" customHeight="1" x14ac:dyDescent="0.25">
      <c r="A21" s="223" t="s">
        <v>3570</v>
      </c>
      <c r="B21" s="395" t="s">
        <v>3571</v>
      </c>
      <c r="C21" s="396"/>
      <c r="D21" s="5"/>
      <c r="E21" s="5"/>
      <c r="F21" s="5"/>
      <c r="G21" s="5"/>
      <c r="H21" s="5"/>
      <c r="I21" s="5"/>
      <c r="J21" s="5"/>
      <c r="K21" s="5"/>
      <c r="L21" s="5"/>
      <c r="M21" s="5"/>
      <c r="N21" s="5"/>
      <c r="O21" s="5"/>
      <c r="P21" s="5"/>
    </row>
    <row r="22" spans="1:16" ht="30" hidden="1" customHeight="1" x14ac:dyDescent="0.25">
      <c r="A22" s="223" t="s">
        <v>3572</v>
      </c>
      <c r="B22" s="395" t="s">
        <v>3573</v>
      </c>
      <c r="C22" s="396"/>
      <c r="D22" s="5"/>
      <c r="E22" s="5"/>
      <c r="F22" s="5"/>
      <c r="G22" s="5"/>
      <c r="H22" s="5"/>
      <c r="I22" s="5"/>
      <c r="J22" s="5"/>
      <c r="K22" s="5"/>
      <c r="L22" s="5"/>
      <c r="M22" s="5"/>
      <c r="N22" s="5"/>
      <c r="O22" s="5"/>
      <c r="P22" s="5"/>
    </row>
    <row r="23" spans="1:16" ht="30" hidden="1" customHeight="1" x14ac:dyDescent="0.25">
      <c r="A23" s="223" t="s">
        <v>3574</v>
      </c>
      <c r="B23" s="395" t="s">
        <v>3575</v>
      </c>
      <c r="C23" s="396"/>
      <c r="D23" s="5"/>
      <c r="E23" s="5"/>
      <c r="F23" s="5"/>
      <c r="G23" s="5"/>
      <c r="H23" s="5"/>
      <c r="I23" s="5"/>
      <c r="J23" s="5"/>
      <c r="K23" s="5"/>
      <c r="L23" s="5"/>
      <c r="M23" s="5"/>
      <c r="N23" s="5"/>
      <c r="O23" s="5"/>
      <c r="P23" s="5"/>
    </row>
    <row r="24" spans="1:16" ht="30" hidden="1" customHeight="1" x14ac:dyDescent="0.25">
      <c r="A24" s="223" t="s">
        <v>3576</v>
      </c>
      <c r="B24" s="395" t="s">
        <v>3577</v>
      </c>
      <c r="C24" s="396"/>
      <c r="D24" s="5"/>
      <c r="E24" s="5"/>
      <c r="F24" s="5"/>
      <c r="G24" s="5"/>
      <c r="H24" s="5"/>
      <c r="I24" s="5"/>
      <c r="J24" s="5"/>
      <c r="K24" s="5"/>
      <c r="L24" s="5"/>
      <c r="M24" s="5"/>
      <c r="N24" s="5"/>
      <c r="O24" s="5"/>
      <c r="P24" s="5"/>
    </row>
    <row r="25" spans="1:16" ht="30" hidden="1" customHeight="1" x14ac:dyDescent="0.25">
      <c r="A25" s="223" t="s">
        <v>3578</v>
      </c>
      <c r="B25" s="395" t="s">
        <v>3579</v>
      </c>
      <c r="C25" s="396"/>
      <c r="D25" s="5"/>
      <c r="E25" s="5"/>
      <c r="F25" s="5"/>
      <c r="G25" s="5"/>
      <c r="H25" s="5"/>
      <c r="I25" s="5"/>
      <c r="J25" s="5"/>
      <c r="K25" s="5"/>
      <c r="L25" s="5"/>
      <c r="M25" s="5"/>
      <c r="N25" s="5"/>
      <c r="O25" s="5"/>
      <c r="P25" s="5"/>
    </row>
    <row r="26" spans="1:16" ht="30" hidden="1" customHeight="1" x14ac:dyDescent="0.25">
      <c r="A26" s="223" t="s">
        <v>3580</v>
      </c>
      <c r="B26" s="395" t="s">
        <v>3581</v>
      </c>
      <c r="C26" s="396"/>
      <c r="D26" s="5"/>
      <c r="E26" s="5"/>
      <c r="F26" s="5"/>
      <c r="G26" s="5"/>
      <c r="H26" s="5"/>
      <c r="I26" s="5"/>
      <c r="J26" s="5"/>
      <c r="K26" s="5"/>
      <c r="L26" s="5"/>
      <c r="M26" s="5"/>
      <c r="N26" s="5"/>
      <c r="O26" s="5"/>
      <c r="P26" s="5"/>
    </row>
    <row r="27" spans="1:16" ht="70.5" hidden="1" customHeight="1" x14ac:dyDescent="0.25">
      <c r="A27" s="223" t="s">
        <v>3582</v>
      </c>
      <c r="B27" s="395" t="s">
        <v>3583</v>
      </c>
      <c r="C27" s="396"/>
      <c r="D27" s="5"/>
      <c r="E27" s="5"/>
      <c r="F27" s="5"/>
      <c r="G27" s="5"/>
      <c r="H27" s="5"/>
      <c r="I27" s="5"/>
      <c r="J27" s="5"/>
      <c r="K27" s="5"/>
      <c r="L27" s="5"/>
      <c r="M27" s="5"/>
      <c r="N27" s="5"/>
      <c r="O27" s="5"/>
      <c r="P27" s="5"/>
    </row>
    <row r="28" spans="1:16" ht="48" hidden="1" customHeight="1" x14ac:dyDescent="0.25">
      <c r="A28" s="223" t="s">
        <v>3584</v>
      </c>
      <c r="B28" s="395" t="s">
        <v>3585</v>
      </c>
      <c r="C28" s="396"/>
      <c r="D28" s="5"/>
      <c r="E28" s="5"/>
      <c r="F28" s="5"/>
      <c r="G28" s="5"/>
      <c r="H28" s="5"/>
      <c r="I28" s="5"/>
      <c r="J28" s="5"/>
      <c r="K28" s="5"/>
      <c r="L28" s="5"/>
      <c r="M28" s="5"/>
      <c r="N28" s="5"/>
      <c r="O28" s="5"/>
      <c r="P28" s="5"/>
    </row>
    <row r="29" spans="1:16" ht="100.5" hidden="1" customHeight="1" x14ac:dyDescent="0.25">
      <c r="A29" s="223" t="s">
        <v>3586</v>
      </c>
      <c r="B29" s="395" t="s">
        <v>3587</v>
      </c>
      <c r="C29" s="396"/>
      <c r="D29" s="5"/>
      <c r="E29" s="5"/>
      <c r="F29" s="5"/>
      <c r="G29" s="5"/>
      <c r="H29" s="5"/>
      <c r="I29" s="5"/>
      <c r="J29" s="5"/>
      <c r="K29" s="5"/>
      <c r="L29" s="5"/>
      <c r="M29" s="5"/>
      <c r="N29" s="5"/>
      <c r="O29" s="5"/>
      <c r="P29" s="5"/>
    </row>
    <row r="30" spans="1:16" ht="45" hidden="1" customHeight="1" x14ac:dyDescent="0.25">
      <c r="A30" s="223" t="s">
        <v>3588</v>
      </c>
      <c r="B30" s="395" t="s">
        <v>3589</v>
      </c>
      <c r="C30" s="396"/>
      <c r="D30" s="5"/>
      <c r="E30" s="5"/>
      <c r="F30" s="5"/>
      <c r="G30" s="5"/>
      <c r="H30" s="5"/>
      <c r="I30" s="5"/>
      <c r="J30" s="5"/>
      <c r="K30" s="5"/>
      <c r="L30" s="5"/>
      <c r="M30" s="5"/>
      <c r="N30" s="5"/>
      <c r="O30" s="5"/>
      <c r="P30" s="5"/>
    </row>
    <row r="31" spans="1:16" ht="45" hidden="1" customHeight="1" x14ac:dyDescent="0.25">
      <c r="A31" s="223" t="s">
        <v>3590</v>
      </c>
      <c r="B31" s="395" t="s">
        <v>3591</v>
      </c>
      <c r="C31" s="396"/>
      <c r="D31" s="5"/>
      <c r="E31" s="5"/>
      <c r="F31" s="5"/>
      <c r="G31" s="5"/>
      <c r="H31" s="5"/>
      <c r="I31" s="5"/>
      <c r="J31" s="5"/>
      <c r="K31" s="5"/>
      <c r="L31" s="5"/>
      <c r="M31" s="5"/>
      <c r="N31" s="5"/>
      <c r="O31" s="5"/>
      <c r="P31" s="5"/>
    </row>
    <row r="32" spans="1:16" ht="45" hidden="1" customHeight="1" x14ac:dyDescent="0.25">
      <c r="A32" s="223" t="s">
        <v>3592</v>
      </c>
      <c r="B32" s="395" t="s">
        <v>3593</v>
      </c>
      <c r="C32" s="396"/>
      <c r="D32" s="5"/>
      <c r="E32" s="5"/>
      <c r="F32" s="5"/>
      <c r="G32" s="5"/>
      <c r="H32" s="5"/>
      <c r="I32" s="5"/>
      <c r="J32" s="5"/>
      <c r="K32" s="5"/>
      <c r="L32" s="5"/>
      <c r="M32" s="5"/>
      <c r="N32" s="5"/>
      <c r="O32" s="5"/>
      <c r="P32" s="5"/>
    </row>
    <row r="33" spans="1:16" ht="72" hidden="1" customHeight="1" x14ac:dyDescent="0.25">
      <c r="A33" s="223" t="s">
        <v>3594</v>
      </c>
      <c r="B33" s="395" t="s">
        <v>3595</v>
      </c>
      <c r="C33" s="396"/>
      <c r="D33" s="5"/>
      <c r="E33" s="5"/>
      <c r="F33" s="5"/>
      <c r="G33" s="5"/>
      <c r="H33" s="5"/>
      <c r="I33" s="5"/>
      <c r="J33" s="5"/>
      <c r="K33" s="5"/>
      <c r="L33" s="5"/>
      <c r="M33" s="5"/>
      <c r="N33" s="5"/>
      <c r="O33" s="5"/>
      <c r="P33" s="5"/>
    </row>
    <row r="34" spans="1:16" ht="79.5" hidden="1" customHeight="1" x14ac:dyDescent="0.25">
      <c r="A34" s="223" t="s">
        <v>3596</v>
      </c>
      <c r="B34" s="395" t="s">
        <v>3597</v>
      </c>
      <c r="C34" s="396"/>
      <c r="D34" s="5"/>
      <c r="E34" s="5"/>
      <c r="F34" s="5"/>
      <c r="G34" s="5"/>
      <c r="H34" s="5"/>
      <c r="I34" s="5"/>
      <c r="J34" s="5"/>
      <c r="K34" s="5"/>
      <c r="L34" s="5"/>
      <c r="M34" s="5"/>
      <c r="N34" s="5"/>
      <c r="O34" s="5"/>
      <c r="P34" s="5"/>
    </row>
    <row r="35" spans="1:16" ht="70.5" hidden="1" customHeight="1" x14ac:dyDescent="0.25">
      <c r="A35" s="223" t="s">
        <v>3598</v>
      </c>
      <c r="B35" s="395" t="s">
        <v>3599</v>
      </c>
      <c r="C35" s="396"/>
      <c r="D35" s="5"/>
      <c r="E35" s="5"/>
      <c r="F35" s="5"/>
      <c r="G35" s="5"/>
      <c r="H35" s="5"/>
      <c r="I35" s="5"/>
      <c r="J35" s="5"/>
      <c r="K35" s="5"/>
      <c r="L35" s="5"/>
      <c r="M35" s="5"/>
      <c r="N35" s="5"/>
      <c r="O35" s="5"/>
      <c r="P35" s="5"/>
    </row>
    <row r="36" spans="1:16" ht="45.75" hidden="1" customHeight="1" x14ac:dyDescent="0.25">
      <c r="A36" s="223" t="s">
        <v>3600</v>
      </c>
      <c r="B36" s="395" t="s">
        <v>3601</v>
      </c>
      <c r="C36" s="396"/>
      <c r="D36" s="5"/>
      <c r="E36" s="5"/>
      <c r="F36" s="5"/>
      <c r="G36" s="5"/>
      <c r="H36" s="5"/>
      <c r="I36" s="5"/>
      <c r="J36" s="5"/>
      <c r="K36" s="5"/>
      <c r="L36" s="5"/>
      <c r="M36" s="5"/>
      <c r="N36" s="5"/>
      <c r="O36" s="5"/>
      <c r="P36" s="5"/>
    </row>
    <row r="37" spans="1:16" ht="54.75" hidden="1" customHeight="1" x14ac:dyDescent="0.25">
      <c r="A37" s="223" t="s">
        <v>3602</v>
      </c>
      <c r="B37" s="395" t="s">
        <v>3603</v>
      </c>
      <c r="C37" s="396"/>
      <c r="D37" s="5"/>
      <c r="E37" s="5"/>
      <c r="F37" s="5"/>
      <c r="G37" s="5"/>
      <c r="H37" s="5"/>
      <c r="I37" s="5"/>
      <c r="J37" s="5"/>
      <c r="K37" s="5"/>
      <c r="L37" s="5"/>
      <c r="M37" s="5"/>
      <c r="N37" s="5"/>
      <c r="O37" s="5"/>
      <c r="P37" s="5"/>
    </row>
    <row r="38" spans="1:16" ht="37.5" hidden="1" customHeight="1" x14ac:dyDescent="0.25">
      <c r="A38" s="223" t="s">
        <v>3604</v>
      </c>
      <c r="B38" s="395" t="s">
        <v>3605</v>
      </c>
      <c r="C38" s="396"/>
      <c r="D38" s="5"/>
      <c r="E38" s="5"/>
      <c r="F38" s="5"/>
      <c r="G38" s="5"/>
      <c r="H38" s="5"/>
      <c r="I38" s="5"/>
      <c r="J38" s="5"/>
      <c r="K38" s="5"/>
      <c r="L38" s="5"/>
      <c r="M38" s="5"/>
      <c r="N38" s="5"/>
      <c r="O38" s="5"/>
      <c r="P38" s="5"/>
    </row>
    <row r="39" spans="1:16" ht="61.5" hidden="1" customHeight="1" x14ac:dyDescent="0.25">
      <c r="A39" s="223" t="s">
        <v>3606</v>
      </c>
      <c r="B39" s="395" t="s">
        <v>3607</v>
      </c>
      <c r="C39" s="396"/>
      <c r="D39" s="5"/>
      <c r="E39" s="5"/>
      <c r="F39" s="5"/>
      <c r="G39" s="5"/>
      <c r="H39" s="5"/>
      <c r="I39" s="5"/>
      <c r="J39" s="5"/>
      <c r="K39" s="5"/>
      <c r="L39" s="5"/>
      <c r="M39" s="5"/>
      <c r="N39" s="5"/>
      <c r="O39" s="5"/>
      <c r="P39" s="5"/>
    </row>
    <row r="40" spans="1:16" ht="53.25" hidden="1" customHeight="1" x14ac:dyDescent="0.25">
      <c r="A40" s="223" t="s">
        <v>3608</v>
      </c>
      <c r="B40" s="395" t="s">
        <v>3609</v>
      </c>
      <c r="C40" s="396"/>
      <c r="D40" s="5"/>
      <c r="E40" s="5"/>
      <c r="F40" s="5"/>
      <c r="G40" s="5"/>
      <c r="H40" s="5"/>
      <c r="I40" s="5"/>
      <c r="J40" s="5"/>
      <c r="K40" s="5"/>
      <c r="L40" s="5"/>
      <c r="M40" s="5"/>
      <c r="N40" s="5"/>
      <c r="O40" s="5"/>
      <c r="P40" s="5"/>
    </row>
    <row r="41" spans="1:16" ht="73.5" hidden="1" customHeight="1" x14ac:dyDescent="0.25">
      <c r="A41" s="223" t="s">
        <v>3610</v>
      </c>
      <c r="B41" s="395" t="s">
        <v>3611</v>
      </c>
      <c r="C41" s="396"/>
      <c r="D41" s="5"/>
      <c r="E41" s="5"/>
      <c r="F41" s="5"/>
      <c r="G41" s="5"/>
      <c r="H41" s="5"/>
      <c r="I41" s="5"/>
      <c r="J41" s="5"/>
      <c r="K41" s="5"/>
      <c r="L41" s="5"/>
      <c r="M41" s="5"/>
      <c r="N41" s="5"/>
      <c r="O41" s="5"/>
      <c r="P41" s="5"/>
    </row>
    <row r="42" spans="1:16" ht="57.75" hidden="1" customHeight="1" x14ac:dyDescent="0.25">
      <c r="A42" s="223" t="s">
        <v>3612</v>
      </c>
      <c r="B42" s="395" t="s">
        <v>3613</v>
      </c>
      <c r="C42" s="396"/>
      <c r="D42" s="5"/>
      <c r="E42" s="5"/>
      <c r="F42" s="5"/>
      <c r="G42" s="5"/>
      <c r="H42" s="5"/>
      <c r="I42" s="5"/>
      <c r="J42" s="5"/>
      <c r="K42" s="5"/>
      <c r="L42" s="5"/>
      <c r="M42" s="5"/>
      <c r="N42" s="5"/>
      <c r="O42" s="5"/>
      <c r="P42" s="5"/>
    </row>
    <row r="43" spans="1:16" ht="84" hidden="1" customHeight="1" x14ac:dyDescent="0.25">
      <c r="A43" s="223" t="s">
        <v>3614</v>
      </c>
      <c r="B43" s="395" t="s">
        <v>3615</v>
      </c>
      <c r="C43" s="396"/>
      <c r="D43" s="5"/>
      <c r="E43" s="5"/>
      <c r="F43" s="5"/>
      <c r="G43" s="5"/>
      <c r="H43" s="5"/>
      <c r="I43" s="5"/>
      <c r="J43" s="5"/>
      <c r="K43" s="5"/>
      <c r="L43" s="5"/>
      <c r="M43" s="5"/>
      <c r="N43" s="5"/>
      <c r="O43" s="5"/>
      <c r="P43" s="5"/>
    </row>
    <row r="44" spans="1:16" ht="48" hidden="1" customHeight="1" x14ac:dyDescent="0.25">
      <c r="A44" s="223" t="s">
        <v>3616</v>
      </c>
      <c r="B44" s="395" t="s">
        <v>3617</v>
      </c>
      <c r="C44" s="396"/>
      <c r="D44" s="5"/>
      <c r="E44" s="5"/>
      <c r="F44" s="5"/>
      <c r="G44" s="5"/>
      <c r="H44" s="5"/>
      <c r="I44" s="5"/>
      <c r="J44" s="5"/>
      <c r="K44" s="5"/>
      <c r="L44" s="5"/>
      <c r="M44" s="5"/>
      <c r="N44" s="5"/>
      <c r="O44" s="5"/>
      <c r="P44" s="5"/>
    </row>
    <row r="45" spans="1:16" ht="57" hidden="1" customHeight="1" x14ac:dyDescent="0.25">
      <c r="A45" s="223" t="s">
        <v>3618</v>
      </c>
      <c r="B45" s="395" t="s">
        <v>3619</v>
      </c>
      <c r="C45" s="396"/>
      <c r="D45" s="5"/>
      <c r="E45" s="5"/>
      <c r="F45" s="5"/>
      <c r="G45" s="5"/>
      <c r="H45" s="5"/>
      <c r="I45" s="5"/>
      <c r="J45" s="5"/>
      <c r="K45" s="5"/>
      <c r="L45" s="5"/>
      <c r="M45" s="5"/>
      <c r="N45" s="5"/>
      <c r="O45" s="5"/>
      <c r="P45" s="5"/>
    </row>
    <row r="46" spans="1:16" ht="73.5" hidden="1" customHeight="1" x14ac:dyDescent="0.25">
      <c r="A46" s="223" t="s">
        <v>3620</v>
      </c>
      <c r="B46" s="400" t="s">
        <v>3621</v>
      </c>
      <c r="C46" s="396"/>
      <c r="D46" s="5"/>
      <c r="E46" s="5"/>
      <c r="F46" s="5"/>
      <c r="G46" s="5"/>
      <c r="H46" s="5"/>
      <c r="I46" s="5"/>
      <c r="J46" s="5"/>
      <c r="K46" s="5"/>
      <c r="L46" s="5"/>
      <c r="M46" s="5"/>
      <c r="N46" s="5"/>
      <c r="O46" s="5"/>
      <c r="P46" s="5"/>
    </row>
    <row r="47" spans="1:16" ht="66" hidden="1" customHeight="1" x14ac:dyDescent="0.25">
      <c r="A47" s="39" t="s">
        <v>3622</v>
      </c>
      <c r="B47" s="401" t="s">
        <v>3623</v>
      </c>
      <c r="C47" s="401"/>
      <c r="D47" s="5"/>
      <c r="E47" s="5"/>
      <c r="F47" s="5"/>
      <c r="G47" s="5"/>
      <c r="H47" s="5"/>
      <c r="I47" s="5"/>
      <c r="J47" s="5"/>
      <c r="K47" s="5"/>
      <c r="L47" s="5"/>
      <c r="M47" s="5"/>
      <c r="N47" s="5"/>
      <c r="O47" s="5"/>
      <c r="P47" s="5"/>
    </row>
    <row r="48" spans="1:16" ht="123.75" customHeight="1" x14ac:dyDescent="0.25">
      <c r="A48" s="202" t="s">
        <v>3624</v>
      </c>
      <c r="B48" s="399" t="s">
        <v>3625</v>
      </c>
      <c r="C48" s="398"/>
      <c r="D48" s="5"/>
      <c r="E48" s="5"/>
      <c r="F48" s="5"/>
      <c r="G48" s="5"/>
      <c r="H48" s="5"/>
      <c r="I48" s="5"/>
      <c r="J48" s="5"/>
      <c r="K48" s="5"/>
      <c r="L48" s="5"/>
      <c r="M48" s="5"/>
      <c r="N48" s="5"/>
      <c r="O48" s="5"/>
      <c r="P48" s="5"/>
    </row>
    <row r="49" spans="1:16" ht="34.5" customHeight="1" x14ac:dyDescent="0.25">
      <c r="A49" s="202" t="s">
        <v>3626</v>
      </c>
      <c r="B49" s="397" t="s">
        <v>3627</v>
      </c>
      <c r="C49" s="398"/>
      <c r="D49" s="5"/>
      <c r="E49" s="5"/>
      <c r="F49" s="5"/>
      <c r="G49" s="5"/>
      <c r="H49" s="5"/>
      <c r="I49" s="5"/>
      <c r="J49" s="5"/>
      <c r="K49" s="5"/>
      <c r="L49" s="5"/>
      <c r="M49" s="5"/>
      <c r="N49" s="5"/>
      <c r="O49" s="5"/>
      <c r="P49" s="5"/>
    </row>
    <row r="50" spans="1:16" ht="34.5" customHeight="1" x14ac:dyDescent="0.25">
      <c r="A50" s="202" t="s">
        <v>3628</v>
      </c>
      <c r="B50" s="397" t="s">
        <v>3629</v>
      </c>
      <c r="C50" s="398"/>
      <c r="D50" s="5"/>
      <c r="E50" s="5"/>
      <c r="F50" s="5"/>
      <c r="G50" s="5"/>
      <c r="H50" s="5"/>
      <c r="I50" s="5"/>
      <c r="J50" s="5"/>
      <c r="K50" s="5"/>
      <c r="L50" s="5"/>
      <c r="M50" s="5"/>
      <c r="N50" s="5"/>
      <c r="O50" s="5"/>
      <c r="P50" s="5"/>
    </row>
    <row r="51" spans="1:16" ht="31.5" customHeight="1" x14ac:dyDescent="0.25">
      <c r="A51" s="224" t="s">
        <v>3630</v>
      </c>
      <c r="B51" s="395" t="s">
        <v>3631</v>
      </c>
      <c r="C51" s="396"/>
      <c r="D51" s="5"/>
      <c r="E51" s="5"/>
      <c r="F51" s="5"/>
      <c r="G51" s="5"/>
      <c r="H51" s="5"/>
      <c r="I51" s="5"/>
      <c r="J51" s="5"/>
      <c r="K51" s="5"/>
      <c r="L51" s="5"/>
      <c r="M51" s="5"/>
      <c r="N51" s="5"/>
      <c r="O51" s="5"/>
      <c r="P51" s="5"/>
    </row>
    <row r="52" spans="1:16" ht="31.5" customHeight="1" x14ac:dyDescent="0.25">
      <c r="A52" s="224" t="s">
        <v>3632</v>
      </c>
      <c r="B52" s="395" t="s">
        <v>3633</v>
      </c>
      <c r="C52" s="396"/>
      <c r="D52" s="5"/>
      <c r="E52" s="5"/>
      <c r="F52" s="5"/>
      <c r="G52" s="5"/>
      <c r="H52" s="5"/>
      <c r="I52" s="5"/>
      <c r="J52" s="5"/>
      <c r="K52" s="5"/>
      <c r="L52" s="5"/>
      <c r="M52" s="5"/>
      <c r="N52" s="5"/>
      <c r="O52" s="5"/>
      <c r="P52" s="5"/>
    </row>
    <row r="53" spans="1:16" ht="31.5" customHeight="1" x14ac:dyDescent="0.25">
      <c r="A53" s="224" t="s">
        <v>3634</v>
      </c>
      <c r="B53" s="402" t="s">
        <v>3635</v>
      </c>
      <c r="C53" s="403"/>
      <c r="D53" s="5"/>
      <c r="E53" s="5"/>
      <c r="F53" s="5"/>
      <c r="G53" s="5"/>
      <c r="H53" s="5"/>
      <c r="I53" s="5"/>
      <c r="J53" s="5"/>
      <c r="K53" s="5"/>
      <c r="L53" s="5"/>
      <c r="M53" s="5"/>
      <c r="N53" s="5"/>
      <c r="O53" s="5"/>
      <c r="P53" s="5"/>
    </row>
    <row r="54" spans="1:16" ht="31.5" customHeight="1" x14ac:dyDescent="0.25">
      <c r="A54" s="224" t="s">
        <v>3636</v>
      </c>
      <c r="B54" s="402" t="s">
        <v>3637</v>
      </c>
      <c r="C54" s="403"/>
      <c r="D54" s="5"/>
      <c r="E54" s="5"/>
      <c r="F54" s="5"/>
      <c r="G54" s="5"/>
      <c r="H54" s="5"/>
      <c r="I54" s="5"/>
      <c r="J54" s="5"/>
      <c r="K54" s="5"/>
      <c r="L54" s="5"/>
      <c r="M54" s="5"/>
      <c r="N54" s="5"/>
      <c r="O54" s="5"/>
      <c r="P54" s="5"/>
    </row>
    <row r="55" spans="1:16" ht="54.6" customHeight="1" x14ac:dyDescent="0.25">
      <c r="A55" s="224" t="s">
        <v>3638</v>
      </c>
      <c r="B55" s="402" t="s">
        <v>3639</v>
      </c>
      <c r="C55" s="403"/>
      <c r="D55" s="5"/>
      <c r="E55" s="5"/>
      <c r="F55" s="5"/>
      <c r="G55" s="5"/>
      <c r="H55" s="5"/>
      <c r="I55" s="5"/>
      <c r="J55" s="5"/>
      <c r="K55" s="5"/>
      <c r="L55" s="5"/>
      <c r="M55" s="5"/>
      <c r="N55" s="5"/>
      <c r="O55" s="5"/>
      <c r="P55" s="5"/>
    </row>
    <row r="56" spans="1:16" ht="54.6" customHeight="1" x14ac:dyDescent="0.25">
      <c r="A56" s="224" t="s">
        <v>3640</v>
      </c>
      <c r="B56" s="402" t="s">
        <v>3641</v>
      </c>
      <c r="C56" s="403"/>
      <c r="D56" s="5"/>
      <c r="E56" s="5"/>
      <c r="F56" s="5"/>
      <c r="G56" s="5"/>
      <c r="H56" s="5"/>
      <c r="I56" s="5"/>
      <c r="J56" s="5"/>
      <c r="K56" s="5"/>
      <c r="L56" s="5"/>
      <c r="M56" s="5"/>
      <c r="N56" s="5"/>
      <c r="O56" s="5"/>
      <c r="P56" s="5"/>
    </row>
    <row r="57" spans="1:16" ht="54" customHeight="1" x14ac:dyDescent="0.25">
      <c r="A57" s="224" t="s">
        <v>3642</v>
      </c>
      <c r="B57" s="402" t="s">
        <v>3643</v>
      </c>
      <c r="C57" s="403"/>
      <c r="D57" s="5"/>
      <c r="E57" s="5"/>
      <c r="F57" s="5"/>
      <c r="G57" s="5"/>
      <c r="H57" s="5"/>
      <c r="I57" s="5"/>
      <c r="J57" s="5"/>
      <c r="K57" s="5"/>
      <c r="L57" s="5"/>
      <c r="M57" s="5"/>
      <c r="N57" s="5"/>
      <c r="O57" s="5"/>
      <c r="P57" s="5"/>
    </row>
    <row r="58" spans="1:16" ht="31.2" customHeight="1" x14ac:dyDescent="0.25">
      <c r="A58" s="270" t="s">
        <v>3644</v>
      </c>
      <c r="B58" s="393" t="s">
        <v>3645</v>
      </c>
      <c r="C58" s="394"/>
      <c r="D58" s="5"/>
      <c r="E58" s="5"/>
      <c r="F58" s="5"/>
      <c r="G58" s="5"/>
      <c r="H58" s="5"/>
      <c r="I58" s="5"/>
      <c r="J58" s="5"/>
      <c r="K58" s="5"/>
      <c r="L58" s="5"/>
      <c r="M58" s="5"/>
      <c r="N58" s="5"/>
      <c r="O58" s="5"/>
      <c r="P58" s="5"/>
    </row>
    <row r="59" spans="1:16" ht="46.5" customHeight="1" x14ac:dyDescent="0.25">
      <c r="A59" s="302" t="s">
        <v>3646</v>
      </c>
      <c r="B59" s="408" t="s">
        <v>3647</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zoomScale="85" zoomScaleNormal="85" workbookViewId="0">
      <selection activeCell="C13" sqref="C13"/>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16384" width="14.44140625" style="315"/>
  </cols>
  <sheetData>
    <row r="2" spans="1:23" ht="37.5" customHeight="1" x14ac:dyDescent="0.25">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31946</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3653</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21</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9"/>
      <c r="F12" s="353" t="s">
        <v>37</v>
      </c>
      <c r="G12" s="354"/>
      <c r="H12" s="321" t="s">
        <v>38</v>
      </c>
      <c r="I12" s="27" t="s">
        <v>39</v>
      </c>
      <c r="J12" s="228"/>
      <c r="K12" s="228"/>
      <c r="L12" s="5"/>
      <c r="M12" s="5"/>
      <c r="N12" s="5"/>
      <c r="O12" s="5"/>
      <c r="P12" s="5"/>
      <c r="Q12" s="5"/>
      <c r="R12" s="5"/>
      <c r="S12" s="5"/>
      <c r="T12" s="5"/>
      <c r="U12" s="5"/>
      <c r="V12" s="5"/>
      <c r="W12" s="5"/>
    </row>
    <row r="13" spans="1:23" ht="22.8" x14ac:dyDescent="0.25">
      <c r="B13" s="18" t="s">
        <v>40</v>
      </c>
      <c r="C13" s="242" t="s">
        <v>3654</v>
      </c>
      <c r="D13" s="314"/>
      <c r="E13" s="329"/>
      <c r="F13" s="326" t="s">
        <v>41</v>
      </c>
      <c r="G13" s="327"/>
      <c r="H13" s="32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42</v>
      </c>
      <c r="B16" s="330" t="s">
        <v>43</v>
      </c>
      <c r="C16" s="342"/>
      <c r="D16" s="342"/>
      <c r="E16" s="342"/>
      <c r="F16" s="332"/>
      <c r="G16" s="201" t="s">
        <v>44</v>
      </c>
      <c r="H16" s="265" t="s">
        <v>45</v>
      </c>
      <c r="I16" s="266" t="s">
        <v>46</v>
      </c>
      <c r="J16" s="5"/>
      <c r="K16" s="5"/>
      <c r="L16" s="5"/>
      <c r="M16" s="5"/>
      <c r="N16" s="5"/>
      <c r="O16" s="5"/>
      <c r="P16" s="5"/>
      <c r="Q16" s="5"/>
      <c r="R16" s="5"/>
      <c r="S16" s="5"/>
      <c r="T16" s="5"/>
      <c r="U16" s="5"/>
      <c r="V16" s="5"/>
      <c r="W16" s="5"/>
    </row>
    <row r="17" spans="1:23" ht="12.75" customHeight="1" x14ac:dyDescent="0.25">
      <c r="A17" s="350" t="s">
        <v>29</v>
      </c>
      <c r="B17" s="333" t="str">
        <f>'PR-RAS'!B6</f>
        <v>PRIHODI POSLOVANJA (šifre 61+62+63+64+65+66+67+68)</v>
      </c>
      <c r="C17" s="334"/>
      <c r="D17" s="334"/>
      <c r="E17" s="334"/>
      <c r="F17" s="335"/>
      <c r="G17" s="28" t="str">
        <f>'PR-RAS'!C6</f>
        <v>6</v>
      </c>
      <c r="H17" s="275">
        <f>'PR-RAS'!D6</f>
        <v>2718881.65</v>
      </c>
      <c r="I17" s="275">
        <f>'PR-RAS'!E6</f>
        <v>3359219.31</v>
      </c>
      <c r="J17" s="5"/>
      <c r="K17" s="5"/>
      <c r="L17" s="5"/>
      <c r="M17" s="5"/>
      <c r="N17" s="5"/>
      <c r="O17" s="5"/>
      <c r="P17" s="5"/>
      <c r="Q17" s="5"/>
      <c r="R17" s="5"/>
      <c r="S17" s="5"/>
      <c r="T17" s="5"/>
      <c r="U17" s="5"/>
      <c r="V17" s="5"/>
      <c r="W17" s="5"/>
    </row>
    <row r="18" spans="1:23" ht="12.75" customHeight="1" x14ac:dyDescent="0.25">
      <c r="A18" s="351"/>
      <c r="B18" s="336" t="str">
        <f>'PR-RAS'!B152</f>
        <v xml:space="preserve">RASHODI POSLOVANJA (šifre 31+32+34+35+36+37+38) </v>
      </c>
      <c r="C18" s="337"/>
      <c r="D18" s="337"/>
      <c r="E18" s="337"/>
      <c r="F18" s="338"/>
      <c r="G18" s="29" t="str">
        <f>'PR-RAS'!C152</f>
        <v>3</v>
      </c>
      <c r="H18" s="275">
        <f>'PR-RAS'!D152</f>
        <v>2706818.5</v>
      </c>
      <c r="I18" s="275">
        <f>'PR-RAS'!E152</f>
        <v>3314922.55</v>
      </c>
      <c r="J18" s="5"/>
      <c r="K18" s="5"/>
      <c r="L18" s="5"/>
      <c r="M18" s="5"/>
      <c r="N18" s="5"/>
      <c r="O18" s="5"/>
      <c r="P18" s="5"/>
      <c r="Q18" s="5"/>
      <c r="R18" s="5"/>
      <c r="S18" s="5"/>
      <c r="T18" s="5"/>
      <c r="U18" s="5"/>
      <c r="V18" s="5"/>
      <c r="W18" s="5"/>
    </row>
    <row r="19" spans="1:23" ht="12.75" customHeight="1" x14ac:dyDescent="0.25">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2"/>
      <c r="B20" s="339" t="str">
        <f>'PR-RAS'!B650</f>
        <v>Manjak prihoda i primitaka za pokriće u sljedećem razdoblju (šifre Y005 + '9222-9221' - X005 - '9221-9222' )</v>
      </c>
      <c r="C20" s="340"/>
      <c r="D20" s="340"/>
      <c r="E20" s="340"/>
      <c r="F20" s="341"/>
      <c r="G20" s="30" t="str">
        <f>'PR-RAS'!C650</f>
        <v>Y006</v>
      </c>
      <c r="H20" s="275">
        <f>'PR-RAS'!D650</f>
        <v>193337.89000000031</v>
      </c>
      <c r="I20" s="275">
        <f>'PR-RAS'!E650</f>
        <v>171032.51999999984</v>
      </c>
      <c r="J20" s="5"/>
      <c r="K20" s="5"/>
      <c r="L20" s="5"/>
      <c r="M20" s="5"/>
      <c r="N20" s="5"/>
      <c r="O20" s="5"/>
      <c r="P20" s="5"/>
      <c r="Q20" s="5"/>
      <c r="R20" s="5"/>
      <c r="S20" s="5"/>
      <c r="T20" s="5"/>
      <c r="U20" s="5"/>
      <c r="V20" s="5"/>
      <c r="W20" s="5"/>
    </row>
    <row r="21" spans="1:23" ht="29.25" customHeight="1" x14ac:dyDescent="0.25">
      <c r="A21" s="200" t="s">
        <v>42</v>
      </c>
      <c r="B21" s="330" t="s">
        <v>43</v>
      </c>
      <c r="C21" s="331"/>
      <c r="D21" s="331"/>
      <c r="E21" s="331"/>
      <c r="F21" s="332"/>
      <c r="G21" s="201" t="s">
        <v>44</v>
      </c>
      <c r="H21" s="265" t="s">
        <v>47</v>
      </c>
      <c r="I21" s="266" t="s">
        <v>48</v>
      </c>
      <c r="J21" s="5"/>
      <c r="K21" s="5"/>
      <c r="L21" s="5"/>
      <c r="M21" s="5"/>
      <c r="N21" s="5"/>
      <c r="O21" s="5"/>
      <c r="P21" s="5"/>
      <c r="Q21" s="5"/>
      <c r="R21" s="5"/>
      <c r="S21" s="5"/>
      <c r="T21" s="5"/>
      <c r="U21" s="5"/>
      <c r="V21" s="5"/>
      <c r="W21" s="5"/>
    </row>
    <row r="22" spans="1:23" ht="12.75" customHeight="1" x14ac:dyDescent="0.25">
      <c r="A22" s="350" t="s">
        <v>31</v>
      </c>
      <c r="B22" s="333" t="str">
        <f>BILANCA!B7</f>
        <v>Nefinancijska imovina (šifre 01+02+03+04+05+06)</v>
      </c>
      <c r="C22" s="334"/>
      <c r="D22" s="334"/>
      <c r="E22" s="334"/>
      <c r="F22" s="335"/>
      <c r="G22" s="126" t="str">
        <f>BILANCA!C7</f>
        <v>B002</v>
      </c>
      <c r="H22" s="275">
        <f>BILANCA!D7</f>
        <v>129776.55000000002</v>
      </c>
      <c r="I22" s="275">
        <f>BILANCA!E7</f>
        <v>113661.49000000005</v>
      </c>
      <c r="J22" s="5"/>
      <c r="K22" s="5"/>
      <c r="L22" s="5"/>
      <c r="M22" s="5"/>
      <c r="N22" s="5"/>
      <c r="O22" s="5"/>
      <c r="P22" s="5"/>
      <c r="Q22" s="5"/>
      <c r="R22" s="5"/>
      <c r="S22" s="5"/>
      <c r="T22" s="5"/>
      <c r="U22" s="5"/>
      <c r="V22" s="5"/>
      <c r="W22" s="5"/>
    </row>
    <row r="23" spans="1:23" ht="12.75" customHeight="1" x14ac:dyDescent="0.25">
      <c r="A23" s="351"/>
      <c r="B23" s="336" t="str">
        <f>BILANCA!B69</f>
        <v>Financijska imovina (šifre 11+12+13+14+15+16+17+19)</v>
      </c>
      <c r="C23" s="337"/>
      <c r="D23" s="337"/>
      <c r="E23" s="337"/>
      <c r="F23" s="338"/>
      <c r="G23" s="127" t="str">
        <f>BILANCA!C69</f>
        <v>1</v>
      </c>
      <c r="H23" s="275">
        <f>BILANCA!D69</f>
        <v>108423.09</v>
      </c>
      <c r="I23" s="275">
        <f>BILANCA!E69</f>
        <v>141721.83000000002</v>
      </c>
      <c r="J23" s="5"/>
      <c r="K23" s="5"/>
      <c r="L23" s="5"/>
      <c r="M23" s="5"/>
      <c r="N23" s="5"/>
      <c r="O23" s="5"/>
      <c r="P23" s="5"/>
      <c r="Q23" s="5"/>
      <c r="R23" s="5"/>
      <c r="S23" s="5"/>
      <c r="T23" s="5"/>
      <c r="U23" s="5"/>
      <c r="V23" s="5"/>
      <c r="W23" s="5"/>
    </row>
    <row r="24" spans="1:23" ht="12.75" customHeight="1" x14ac:dyDescent="0.25">
      <c r="A24" s="351"/>
      <c r="B24" s="336" t="str">
        <f>BILANCA!B177</f>
        <v xml:space="preserve">Obveze (šifre 23+24+25+26+27+29) </v>
      </c>
      <c r="C24" s="337"/>
      <c r="D24" s="337"/>
      <c r="E24" s="337"/>
      <c r="F24" s="338"/>
      <c r="G24" s="127" t="str">
        <f>BILANCA!C177</f>
        <v>2</v>
      </c>
      <c r="H24" s="275">
        <f>BILANCA!D177</f>
        <v>251604.65</v>
      </c>
      <c r="I24" s="275">
        <f>BILANCA!E177</f>
        <v>274275.59999999998</v>
      </c>
      <c r="J24" s="5"/>
      <c r="K24" s="5"/>
      <c r="L24" s="5"/>
      <c r="M24" s="5"/>
      <c r="N24" s="5"/>
      <c r="O24" s="5"/>
      <c r="P24" s="5"/>
      <c r="Q24" s="5"/>
      <c r="R24" s="5"/>
      <c r="S24" s="5"/>
      <c r="T24" s="5"/>
      <c r="U24" s="5"/>
      <c r="V24" s="5"/>
      <c r="W24" s="5"/>
    </row>
    <row r="25" spans="1:23" ht="12.75" customHeight="1" x14ac:dyDescent="0.25">
      <c r="A25" s="352"/>
      <c r="B25" s="339" t="str">
        <f>BILANCA!B251</f>
        <v>Vlastiti izvori (šifre 91 + 922 - 93 + 96 + 97)</v>
      </c>
      <c r="C25" s="340"/>
      <c r="D25" s="340"/>
      <c r="E25" s="340"/>
      <c r="F25" s="341"/>
      <c r="G25" s="128" t="str">
        <f>BILANCA!C251</f>
        <v>9</v>
      </c>
      <c r="H25" s="275">
        <f>BILANCA!D251</f>
        <v>-13405.010000000009</v>
      </c>
      <c r="I25" s="275">
        <f>BILANCA!E251</f>
        <v>-18892.279999999984</v>
      </c>
      <c r="J25" s="5"/>
      <c r="K25" s="5"/>
      <c r="L25" s="5"/>
      <c r="M25" s="5"/>
      <c r="N25" s="5"/>
      <c r="O25" s="5"/>
      <c r="P25" s="5"/>
      <c r="Q25" s="5"/>
      <c r="R25" s="5"/>
      <c r="S25" s="5"/>
      <c r="T25" s="5"/>
      <c r="U25" s="5"/>
      <c r="V25" s="5"/>
      <c r="W25" s="5"/>
    </row>
    <row r="26" spans="1:23" ht="48" x14ac:dyDescent="0.25">
      <c r="A26" s="200" t="s">
        <v>42</v>
      </c>
      <c r="B26" s="330" t="s">
        <v>43</v>
      </c>
      <c r="C26" s="331"/>
      <c r="D26" s="331"/>
      <c r="E26" s="331"/>
      <c r="F26" s="332"/>
      <c r="G26" s="201" t="s">
        <v>44</v>
      </c>
      <c r="H26" s="265" t="s">
        <v>45</v>
      </c>
      <c r="I26" s="266" t="s">
        <v>46</v>
      </c>
      <c r="J26" s="5"/>
      <c r="K26" s="5"/>
      <c r="L26" s="5"/>
      <c r="M26" s="5"/>
      <c r="N26" s="5"/>
      <c r="O26" s="5"/>
      <c r="P26" s="5"/>
      <c r="Q26" s="5"/>
      <c r="R26" s="5"/>
      <c r="S26" s="5"/>
      <c r="T26" s="5"/>
      <c r="U26" s="5"/>
      <c r="V26" s="5"/>
      <c r="W26" s="5"/>
    </row>
    <row r="27" spans="1:23" ht="12.75" customHeight="1" x14ac:dyDescent="0.25">
      <c r="A27" s="350" t="s">
        <v>49</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6" t="str">
        <f>'RAS-funkcijski'!B114</f>
        <v>Obrazovanje (šifre 091+092+093+094+095+096+097+098)</v>
      </c>
      <c r="C30" s="337"/>
      <c r="D30" s="337"/>
      <c r="E30" s="337"/>
      <c r="F30" s="338"/>
      <c r="G30" s="127" t="str">
        <f>'RAS-funkcijski'!C114</f>
        <v>09</v>
      </c>
      <c r="H30" s="275">
        <f>'RAS-funkcijski'!D114</f>
        <v>2767561.72</v>
      </c>
      <c r="I30" s="275">
        <f>'RAS-funkcijski'!E114</f>
        <v>3339039.9</v>
      </c>
      <c r="J30" s="5"/>
      <c r="K30" s="5"/>
      <c r="L30" s="5"/>
      <c r="M30" s="5"/>
      <c r="N30" s="5"/>
      <c r="O30" s="5"/>
      <c r="P30" s="5"/>
      <c r="Q30" s="5"/>
      <c r="R30" s="5"/>
      <c r="S30" s="5"/>
      <c r="T30" s="5"/>
      <c r="U30" s="5"/>
      <c r="V30" s="5"/>
      <c r="W30" s="5"/>
    </row>
    <row r="31" spans="1:23" ht="12.75" customHeight="1" x14ac:dyDescent="0.25">
      <c r="A31" s="352"/>
      <c r="B31" s="339" t="str">
        <f>'RAS-funkcijski'!B141</f>
        <v>Kontrolni zbroj (šifre 01+02+03+04+05+06+07+08+09+10)</v>
      </c>
      <c r="C31" s="340"/>
      <c r="D31" s="340"/>
      <c r="E31" s="340"/>
      <c r="F31" s="341"/>
      <c r="G31" s="128" t="str">
        <f>'RAS-funkcijski'!C141</f>
        <v>R1</v>
      </c>
      <c r="H31" s="275">
        <f>'RAS-funkcijski'!D141</f>
        <v>2767561.72</v>
      </c>
      <c r="I31" s="275">
        <f>'RAS-funkcijski'!E141</f>
        <v>3339039.9</v>
      </c>
      <c r="J31" s="5"/>
      <c r="K31" s="5"/>
      <c r="L31" s="5"/>
      <c r="M31" s="5"/>
      <c r="N31" s="5"/>
      <c r="O31" s="5"/>
      <c r="P31" s="5"/>
      <c r="Q31" s="5"/>
      <c r="R31" s="5"/>
      <c r="S31" s="5"/>
      <c r="T31" s="5"/>
      <c r="U31" s="5"/>
      <c r="V31" s="5"/>
      <c r="W31" s="5"/>
    </row>
    <row r="32" spans="1:23" ht="29.25" customHeight="1" x14ac:dyDescent="0.25">
      <c r="A32" s="200" t="s">
        <v>42</v>
      </c>
      <c r="B32" s="330" t="s">
        <v>43</v>
      </c>
      <c r="C32" s="331"/>
      <c r="D32" s="331"/>
      <c r="E32" s="331"/>
      <c r="F32" s="332"/>
      <c r="G32" s="201" t="s">
        <v>44</v>
      </c>
      <c r="H32" s="265" t="s">
        <v>50</v>
      </c>
      <c r="I32" s="266" t="s">
        <v>51</v>
      </c>
      <c r="J32" s="5"/>
      <c r="K32" s="5"/>
      <c r="L32" s="5"/>
      <c r="M32" s="5"/>
      <c r="N32" s="5"/>
      <c r="O32" s="5"/>
      <c r="P32" s="5"/>
      <c r="Q32" s="5"/>
      <c r="R32" s="5"/>
      <c r="S32" s="5"/>
      <c r="T32" s="5"/>
      <c r="U32" s="5"/>
      <c r="V32" s="5"/>
      <c r="W32" s="5"/>
    </row>
    <row r="33" spans="1:23" ht="12.75" customHeight="1" x14ac:dyDescent="0.25">
      <c r="A33" s="350" t="s">
        <v>35</v>
      </c>
      <c r="B33" s="347" t="str">
        <f>'P-VRIO'!B5</f>
        <v>Promjene u vrijednosti i obujmu imovine (šifre 91511+91512)</v>
      </c>
      <c r="C33" s="334"/>
      <c r="D33" s="334"/>
      <c r="E33" s="334"/>
      <c r="F33" s="335"/>
      <c r="G33" s="126" t="str">
        <f>'P-VRIO'!C5</f>
        <v>9151</v>
      </c>
      <c r="H33" s="275">
        <f>'P-VRIO'!D5</f>
        <v>0</v>
      </c>
      <c r="I33" s="275">
        <f>'P-VRIO'!E5</f>
        <v>40232.51</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42</v>
      </c>
      <c r="B37" s="330" t="s">
        <v>43</v>
      </c>
      <c r="C37" s="331"/>
      <c r="D37" s="331"/>
      <c r="E37" s="331"/>
      <c r="F37" s="332"/>
      <c r="G37" s="201" t="s">
        <v>44</v>
      </c>
      <c r="H37" s="265" t="s">
        <v>47</v>
      </c>
      <c r="I37" s="266" t="s">
        <v>52</v>
      </c>
      <c r="J37" s="5"/>
      <c r="K37" s="5"/>
      <c r="L37" s="5"/>
      <c r="M37" s="5"/>
      <c r="N37" s="5"/>
      <c r="O37" s="5"/>
      <c r="P37" s="5"/>
      <c r="Q37" s="5"/>
      <c r="R37" s="5"/>
      <c r="S37" s="5"/>
      <c r="T37" s="5"/>
      <c r="U37" s="5"/>
      <c r="V37" s="5"/>
      <c r="W37" s="5"/>
    </row>
    <row r="38" spans="1:23" ht="12.75" customHeight="1" x14ac:dyDescent="0.25">
      <c r="A38" s="350" t="s">
        <v>36</v>
      </c>
      <c r="B38" s="333" t="str">
        <f>OBVEZE!B5</f>
        <v>Stanje obveza 1. siječnja (=stanju obveza iz Izvještaja o obvezama na 31. prosinca prethodne godine)</v>
      </c>
      <c r="C38" s="334"/>
      <c r="D38" s="334"/>
      <c r="E38" s="334"/>
      <c r="F38" s="335"/>
      <c r="G38" s="126" t="str">
        <f>OBVEZE!C5</f>
        <v>V001</v>
      </c>
      <c r="H38" s="275">
        <f>OBVEZE!D5</f>
        <v>251604.65</v>
      </c>
      <c r="I38" s="275" t="s">
        <v>53</v>
      </c>
      <c r="J38" s="5"/>
      <c r="K38" s="5"/>
      <c r="L38" s="5"/>
      <c r="M38" s="5"/>
      <c r="N38" s="5"/>
      <c r="O38" s="5"/>
      <c r="P38" s="5"/>
      <c r="Q38" s="5"/>
      <c r="R38" s="5"/>
      <c r="S38" s="5"/>
      <c r="T38" s="5"/>
      <c r="U38" s="5"/>
      <c r="V38" s="5"/>
      <c r="W38" s="5"/>
    </row>
    <row r="39" spans="1:23" ht="12.75" customHeight="1" x14ac:dyDescent="0.25">
      <c r="A39" s="351"/>
      <c r="B39" s="336" t="str">
        <f>OBVEZE!B44</f>
        <v>Stanje obveza na kraju izvještajnog razdoblja (šifre V001+V002-V004) i (šifre V007+V009)</v>
      </c>
      <c r="C39" s="337"/>
      <c r="D39" s="337"/>
      <c r="E39" s="337"/>
      <c r="F39" s="338"/>
      <c r="G39" s="127" t="str">
        <f>OBVEZE!C44</f>
        <v>V006</v>
      </c>
      <c r="H39" s="275" t="s">
        <v>53</v>
      </c>
      <c r="I39" s="275">
        <f>OBVEZE!D44</f>
        <v>274275.59999999963</v>
      </c>
      <c r="J39" s="5"/>
      <c r="K39" s="5"/>
      <c r="L39" s="5"/>
      <c r="M39" s="5"/>
      <c r="N39" s="5"/>
      <c r="O39" s="5"/>
      <c r="P39" s="5"/>
      <c r="Q39" s="5"/>
      <c r="R39" s="5"/>
      <c r="S39" s="5"/>
      <c r="T39" s="5"/>
      <c r="U39" s="5"/>
      <c r="V39" s="5"/>
      <c r="W39" s="5"/>
    </row>
    <row r="40" spans="1:23" ht="12.75" customHeight="1" x14ac:dyDescent="0.25">
      <c r="A40" s="351"/>
      <c r="B40" s="336" t="str">
        <f>OBVEZE!B45</f>
        <v>Stanje dospjelih obveza na kraju izvještajnog razdoblja (šifre V008+D23+D24 + 'D dio 25,26' + D27)</v>
      </c>
      <c r="C40" s="337"/>
      <c r="D40" s="337"/>
      <c r="E40" s="337"/>
      <c r="F40" s="338"/>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5">
      <c r="A41" s="352"/>
      <c r="B41" s="339" t="str">
        <f>OBVEZE!B104</f>
        <v>Stanje nedospjelih obveza na kraju izvještajnog razdoblja (šifre V010 + ND23 + ND24 + 'ND dio 25,26' + ND27)</v>
      </c>
      <c r="C41" s="340"/>
      <c r="D41" s="340"/>
      <c r="E41" s="340"/>
      <c r="F41" s="341"/>
      <c r="G41" s="128" t="str">
        <f>OBVEZE!C104</f>
        <v>V009</v>
      </c>
      <c r="H41" s="276" t="s">
        <v>53</v>
      </c>
      <c r="I41" s="276">
        <f>OBVEZE!D104</f>
        <v>274275.59999999998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abSelected="1" zoomScaleNormal="100" workbookViewId="0">
      <selection activeCell="F1" sqref="F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8" t="s">
        <v>56</v>
      </c>
      <c r="B1" s="322" t="s">
        <v>3653</v>
      </c>
      <c r="C1" s="268" t="s">
        <v>33</v>
      </c>
      <c r="D1" s="323">
        <v>21</v>
      </c>
      <c r="E1" s="268" t="s">
        <v>57</v>
      </c>
      <c r="F1" s="324" t="s">
        <v>3654</v>
      </c>
    </row>
    <row r="2" spans="1:24" s="174" customFormat="1" ht="50.1" customHeight="1" x14ac:dyDescent="0.25">
      <c r="A2" s="369" t="s">
        <v>58</v>
      </c>
      <c r="B2" s="370"/>
      <c r="C2" s="370"/>
      <c r="D2" s="370"/>
      <c r="E2" s="370"/>
      <c r="F2" s="370"/>
    </row>
    <row r="3" spans="1:24" s="174" customFormat="1" ht="48"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62</v>
      </c>
      <c r="B5" s="372"/>
      <c r="C5" s="166"/>
      <c r="D5" s="52"/>
      <c r="E5" s="52"/>
      <c r="F5" s="44"/>
    </row>
    <row r="6" spans="1:24" ht="12.75" customHeight="1" x14ac:dyDescent="0.25">
      <c r="A6" s="63">
        <v>6</v>
      </c>
      <c r="B6" s="220" t="s">
        <v>63</v>
      </c>
      <c r="C6" s="247" t="s">
        <v>64</v>
      </c>
      <c r="D6" s="60">
        <f>D7+D43+D49+D82+D106+D125+D134+D140</f>
        <v>2718881.65</v>
      </c>
      <c r="E6" s="60">
        <f>E7+E43+E49+E82+E106+E125+E134+E140</f>
        <v>3359219.31</v>
      </c>
      <c r="F6" s="45">
        <f t="shared" ref="F6:F132" si="0">IF(D6&lt;&gt;0,IF(E6/D6&gt;=100,"&gt;&gt;100",E6/D6*100),"-")</f>
        <v>123.55150912876256</v>
      </c>
    </row>
    <row r="7" spans="1:24" ht="12.75" customHeight="1" x14ac:dyDescent="0.25">
      <c r="A7" s="63">
        <v>61</v>
      </c>
      <c r="B7" s="220" t="s">
        <v>65</v>
      </c>
      <c r="C7" s="247" t="s">
        <v>66</v>
      </c>
      <c r="D7" s="60">
        <f>D8+D17+D23+D29+D36+D39</f>
        <v>0</v>
      </c>
      <c r="E7" s="60">
        <f>E8+E17+E23+E29+E36+E39</f>
        <v>0</v>
      </c>
      <c r="F7" s="45" t="str">
        <f t="shared" si="0"/>
        <v>-</v>
      </c>
    </row>
    <row r="8" spans="1:24" ht="12.75" customHeight="1" x14ac:dyDescent="0.25">
      <c r="A8" s="63">
        <v>611</v>
      </c>
      <c r="B8" s="220" t="s">
        <v>67</v>
      </c>
      <c r="C8" s="247" t="s">
        <v>68</v>
      </c>
      <c r="D8" s="60">
        <f>SUM(D9:D14)-D15-D16</f>
        <v>0</v>
      </c>
      <c r="E8" s="60">
        <f>SUM(E9:E14)-E15-E16</f>
        <v>0</v>
      </c>
      <c r="F8" s="45" t="str">
        <f t="shared" si="0"/>
        <v>-</v>
      </c>
    </row>
    <row r="9" spans="1:24" ht="12.75" customHeight="1" x14ac:dyDescent="0.25">
      <c r="A9" s="63">
        <v>6111</v>
      </c>
      <c r="B9" s="65" t="s">
        <v>69</v>
      </c>
      <c r="C9" s="247" t="s">
        <v>70</v>
      </c>
      <c r="D9" s="194">
        <v>0</v>
      </c>
      <c r="E9" s="194">
        <v>0</v>
      </c>
      <c r="F9" s="45" t="str">
        <f t="shared" si="0"/>
        <v>-</v>
      </c>
    </row>
    <row r="10" spans="1:24" ht="12.75" customHeight="1" x14ac:dyDescent="0.25">
      <c r="A10" s="63">
        <v>6112</v>
      </c>
      <c r="B10" s="65" t="s">
        <v>71</v>
      </c>
      <c r="C10" s="247" t="s">
        <v>72</v>
      </c>
      <c r="D10" s="194">
        <v>0</v>
      </c>
      <c r="E10" s="194">
        <v>0</v>
      </c>
      <c r="F10" s="45" t="str">
        <f t="shared" si="0"/>
        <v>-</v>
      </c>
    </row>
    <row r="11" spans="1:24" ht="12.75" customHeight="1" x14ac:dyDescent="0.25">
      <c r="A11" s="63">
        <v>6113</v>
      </c>
      <c r="B11" s="65" t="s">
        <v>73</v>
      </c>
      <c r="C11" s="247" t="s">
        <v>74</v>
      </c>
      <c r="D11" s="194">
        <v>0</v>
      </c>
      <c r="E11" s="194">
        <v>0</v>
      </c>
      <c r="F11" s="45" t="str">
        <f t="shared" si="0"/>
        <v>-</v>
      </c>
    </row>
    <row r="12" spans="1:24" ht="12.75" customHeight="1" x14ac:dyDescent="0.25">
      <c r="A12" s="63">
        <v>6114</v>
      </c>
      <c r="B12" s="65" t="s">
        <v>75</v>
      </c>
      <c r="C12" s="247" t="s">
        <v>76</v>
      </c>
      <c r="D12" s="194">
        <v>0</v>
      </c>
      <c r="E12" s="194">
        <v>0</v>
      </c>
      <c r="F12" s="45" t="str">
        <f t="shared" si="0"/>
        <v>-</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0</v>
      </c>
      <c r="E15" s="194">
        <v>0</v>
      </c>
      <c r="F15" s="45" t="str">
        <f t="shared" si="0"/>
        <v>-</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0</v>
      </c>
      <c r="E23" s="60">
        <f t="shared" si="2"/>
        <v>0</v>
      </c>
      <c r="F23" s="45" t="str">
        <f t="shared" si="0"/>
        <v>-</v>
      </c>
    </row>
    <row r="24" spans="1:6" ht="12.75" customHeight="1" x14ac:dyDescent="0.25">
      <c r="A24" s="63">
        <v>6131</v>
      </c>
      <c r="B24" s="65" t="s">
        <v>99</v>
      </c>
      <c r="C24" s="247" t="s">
        <v>100</v>
      </c>
      <c r="D24" s="194">
        <v>0</v>
      </c>
      <c r="E24" s="194">
        <v>0</v>
      </c>
      <c r="F24" s="45" t="str">
        <f t="shared" si="0"/>
        <v>-</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0</v>
      </c>
      <c r="E27" s="194">
        <v>0</v>
      </c>
      <c r="F27" s="45" t="str">
        <f t="shared" si="0"/>
        <v>-</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0</v>
      </c>
      <c r="E29" s="60">
        <f>SUM(E30:E35)</f>
        <v>0</v>
      </c>
      <c r="F29" s="45" t="str">
        <f t="shared" si="0"/>
        <v>-</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0</v>
      </c>
      <c r="E31" s="194">
        <v>0</v>
      </c>
      <c r="F31" s="45" t="str">
        <f t="shared" si="0"/>
        <v>-</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2.8" x14ac:dyDescent="0.25">
      <c r="A49" s="63">
        <v>63</v>
      </c>
      <c r="B49" s="65" t="s">
        <v>149</v>
      </c>
      <c r="C49" s="247" t="s">
        <v>150</v>
      </c>
      <c r="D49" s="60">
        <f>D50+D53+D58+D61+D64+D68+D71+D74+D77</f>
        <v>6590</v>
      </c>
      <c r="E49" s="60">
        <f>E50+E53+E58+E61+E64+E68+E71+E74+E77</f>
        <v>7649</v>
      </c>
      <c r="F49" s="45">
        <f t="shared" si="0"/>
        <v>116.06980273141123</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12" x14ac:dyDescent="0.25">
      <c r="A53" s="63">
        <v>632</v>
      </c>
      <c r="B53" s="65" t="s">
        <v>157</v>
      </c>
      <c r="C53" s="247" t="s">
        <v>158</v>
      </c>
      <c r="D53" s="60">
        <f t="shared" ref="D53:E53" si="8">SUM(D54:D57)</f>
        <v>0</v>
      </c>
      <c r="E53" s="60">
        <f t="shared" si="8"/>
        <v>0</v>
      </c>
      <c r="F53" s="45" t="str">
        <f t="shared" si="0"/>
        <v>-</v>
      </c>
    </row>
    <row r="54" spans="1:6" ht="12.75" customHeight="1" x14ac:dyDescent="0.25">
      <c r="A54" s="63">
        <v>6321</v>
      </c>
      <c r="B54" s="65" t="s">
        <v>159</v>
      </c>
      <c r="C54" s="247" t="s">
        <v>160</v>
      </c>
      <c r="D54" s="194">
        <v>0</v>
      </c>
      <c r="E54" s="194">
        <v>0</v>
      </c>
      <c r="F54" s="45" t="str">
        <f t="shared" si="0"/>
        <v>-</v>
      </c>
    </row>
    <row r="55" spans="1:6" ht="12.75" customHeight="1" x14ac:dyDescent="0.25">
      <c r="A55" s="63">
        <v>6322</v>
      </c>
      <c r="B55" s="65" t="s">
        <v>161</v>
      </c>
      <c r="C55" s="247" t="s">
        <v>162</v>
      </c>
      <c r="D55" s="194">
        <v>0</v>
      </c>
      <c r="E55" s="194">
        <v>0</v>
      </c>
      <c r="F55" s="45" t="str">
        <f t="shared" si="0"/>
        <v>-</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2.8" x14ac:dyDescent="0.25">
      <c r="A58" s="63">
        <v>633</v>
      </c>
      <c r="B58" s="65" t="s">
        <v>167</v>
      </c>
      <c r="C58" s="247" t="s">
        <v>168</v>
      </c>
      <c r="D58" s="60">
        <f t="shared" ref="D58:E58" si="9">SUM(D59:D60)</f>
        <v>0</v>
      </c>
      <c r="E58" s="60">
        <f t="shared" si="9"/>
        <v>0</v>
      </c>
      <c r="F58" s="45" t="str">
        <f t="shared" si="0"/>
        <v>-</v>
      </c>
    </row>
    <row r="59" spans="1:6" ht="12" x14ac:dyDescent="0.25">
      <c r="A59" s="63">
        <v>6331</v>
      </c>
      <c r="B59" s="65" t="s">
        <v>169</v>
      </c>
      <c r="C59" s="247" t="s">
        <v>170</v>
      </c>
      <c r="D59" s="194">
        <v>0</v>
      </c>
      <c r="E59" s="194">
        <v>0</v>
      </c>
      <c r="F59" s="45" t="str">
        <f t="shared" si="0"/>
        <v>-</v>
      </c>
    </row>
    <row r="60" spans="1:6" ht="12" x14ac:dyDescent="0.25">
      <c r="A60" s="63">
        <v>6332</v>
      </c>
      <c r="B60" s="65" t="s">
        <v>171</v>
      </c>
      <c r="C60" s="247" t="s">
        <v>172</v>
      </c>
      <c r="D60" s="194">
        <v>0</v>
      </c>
      <c r="E60" s="194">
        <v>0</v>
      </c>
      <c r="F60" s="45" t="str">
        <f t="shared" si="0"/>
        <v>-</v>
      </c>
    </row>
    <row r="61" spans="1:6" ht="12.75" customHeight="1" x14ac:dyDescent="0.25">
      <c r="A61" s="63">
        <v>634</v>
      </c>
      <c r="B61" s="65" t="s">
        <v>173</v>
      </c>
      <c r="C61" s="247" t="s">
        <v>174</v>
      </c>
      <c r="D61" s="60">
        <f t="shared" ref="D61:E61" si="10">SUM(D62:D63)</f>
        <v>0</v>
      </c>
      <c r="E61" s="60">
        <f t="shared" si="10"/>
        <v>0</v>
      </c>
      <c r="F61" s="45" t="str">
        <f t="shared" si="0"/>
        <v>-</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0</v>
      </c>
      <c r="E63" s="194">
        <v>0</v>
      </c>
      <c r="F63" s="45" t="str">
        <f t="shared" si="0"/>
        <v>-</v>
      </c>
    </row>
    <row r="64" spans="1:6" ht="22.8"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2.8" x14ac:dyDescent="0.25">
      <c r="A68" s="63" t="s">
        <v>187</v>
      </c>
      <c r="B68" s="183" t="s">
        <v>188</v>
      </c>
      <c r="C68" s="247" t="s">
        <v>187</v>
      </c>
      <c r="D68" s="60">
        <f t="shared" ref="D68:E68" si="11">SUM(D69:D70)</f>
        <v>6590</v>
      </c>
      <c r="E68" s="60">
        <f t="shared" si="11"/>
        <v>7649</v>
      </c>
      <c r="F68" s="45">
        <f t="shared" si="0"/>
        <v>116.06980273141123</v>
      </c>
    </row>
    <row r="69" spans="1:6" ht="12.75" customHeight="1" x14ac:dyDescent="0.25">
      <c r="A69" s="63" t="s">
        <v>189</v>
      </c>
      <c r="B69" s="64" t="s">
        <v>190</v>
      </c>
      <c r="C69" s="247" t="s">
        <v>189</v>
      </c>
      <c r="D69" s="194">
        <v>6590</v>
      </c>
      <c r="E69" s="194">
        <v>7649</v>
      </c>
      <c r="F69" s="45">
        <f t="shared" si="0"/>
        <v>116.06980273141123</v>
      </c>
    </row>
    <row r="70" spans="1:6" ht="12" x14ac:dyDescent="0.25">
      <c r="A70" s="63" t="s">
        <v>191</v>
      </c>
      <c r="B70" s="64" t="s">
        <v>192</v>
      </c>
      <c r="C70" s="247" t="s">
        <v>191</v>
      </c>
      <c r="D70" s="194">
        <v>0</v>
      </c>
      <c r="E70" s="194">
        <v>0</v>
      </c>
      <c r="F70" s="45" t="str">
        <f t="shared" si="0"/>
        <v>-</v>
      </c>
    </row>
    <row r="71" spans="1:6" ht="22.8" x14ac:dyDescent="0.25">
      <c r="A71" s="63" t="s">
        <v>193</v>
      </c>
      <c r="B71" s="65" t="s">
        <v>194</v>
      </c>
      <c r="C71" s="248" t="s">
        <v>193</v>
      </c>
      <c r="D71" s="60">
        <f t="shared" ref="D71:E71" si="12">SUM(D72:D73)</f>
        <v>0</v>
      </c>
      <c r="E71" s="60">
        <f t="shared" si="12"/>
        <v>0</v>
      </c>
      <c r="F71" s="45" t="str">
        <f t="shared" si="0"/>
        <v>-</v>
      </c>
    </row>
    <row r="72" spans="1:6" ht="22.8" x14ac:dyDescent="0.25">
      <c r="A72" s="63" t="s">
        <v>195</v>
      </c>
      <c r="B72" s="65" t="s">
        <v>196</v>
      </c>
      <c r="C72" s="248" t="s">
        <v>195</v>
      </c>
      <c r="D72" s="194">
        <v>0</v>
      </c>
      <c r="E72" s="194">
        <v>0</v>
      </c>
      <c r="F72" s="45" t="str">
        <f t="shared" si="0"/>
        <v>-</v>
      </c>
    </row>
    <row r="73" spans="1:6" ht="22.8"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0</v>
      </c>
      <c r="E74" s="60">
        <f t="shared" si="13"/>
        <v>0</v>
      </c>
      <c r="F74" s="45" t="str">
        <f t="shared" si="0"/>
        <v>-</v>
      </c>
    </row>
    <row r="75" spans="1:6" ht="12.75" customHeight="1" x14ac:dyDescent="0.25">
      <c r="A75" s="63" t="s">
        <v>201</v>
      </c>
      <c r="B75" s="65" t="s">
        <v>202</v>
      </c>
      <c r="C75" s="247" t="s">
        <v>201</v>
      </c>
      <c r="D75" s="194">
        <v>0</v>
      </c>
      <c r="E75" s="194">
        <v>0</v>
      </c>
      <c r="F75" s="45" t="str">
        <f t="shared" si="0"/>
        <v>-</v>
      </c>
    </row>
    <row r="76" spans="1:6" ht="12.75" customHeight="1" x14ac:dyDescent="0.25">
      <c r="A76" s="63" t="s">
        <v>203</v>
      </c>
      <c r="B76" s="65" t="s">
        <v>204</v>
      </c>
      <c r="C76" s="247" t="s">
        <v>203</v>
      </c>
      <c r="D76" s="194">
        <v>0</v>
      </c>
      <c r="E76" s="194">
        <v>0</v>
      </c>
      <c r="F76" s="45" t="str">
        <f t="shared" si="0"/>
        <v>-</v>
      </c>
    </row>
    <row r="77" spans="1:6" ht="12"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2.8" x14ac:dyDescent="0.25">
      <c r="A80" s="63">
        <v>6393</v>
      </c>
      <c r="B80" s="64" t="s">
        <v>211</v>
      </c>
      <c r="C80" s="247" t="s">
        <v>212</v>
      </c>
      <c r="D80" s="194">
        <v>0</v>
      </c>
      <c r="E80" s="194">
        <v>0</v>
      </c>
      <c r="F80" s="45" t="str">
        <f t="shared" si="0"/>
        <v>-</v>
      </c>
    </row>
    <row r="81" spans="1:6" ht="22.8"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0</v>
      </c>
      <c r="E82" s="60">
        <f t="shared" si="15"/>
        <v>0</v>
      </c>
      <c r="F82" s="45" t="str">
        <f t="shared" si="0"/>
        <v>-</v>
      </c>
    </row>
    <row r="83" spans="1:6" ht="12.75" customHeight="1" x14ac:dyDescent="0.25">
      <c r="A83" s="63">
        <v>641</v>
      </c>
      <c r="B83" s="64" t="s">
        <v>217</v>
      </c>
      <c r="C83" s="247" t="s">
        <v>218</v>
      </c>
      <c r="D83" s="60">
        <f t="shared" ref="D83:E83" si="16">SUM(D84:D90)</f>
        <v>0</v>
      </c>
      <c r="E83" s="60">
        <f t="shared" si="16"/>
        <v>0</v>
      </c>
      <c r="F83" s="45" t="str">
        <f t="shared" si="0"/>
        <v>-</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0</v>
      </c>
      <c r="E85" s="194">
        <v>0</v>
      </c>
      <c r="F85" s="45" t="str">
        <f t="shared" si="0"/>
        <v>-</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2.8" x14ac:dyDescent="0.25">
      <c r="A89" s="63">
        <v>6417</v>
      </c>
      <c r="B89" s="64" t="s">
        <v>229</v>
      </c>
      <c r="C89" s="247" t="s">
        <v>230</v>
      </c>
      <c r="D89" s="194">
        <v>0</v>
      </c>
      <c r="E89" s="194">
        <v>0</v>
      </c>
      <c r="F89" s="45" t="str">
        <f t="shared" si="0"/>
        <v>-</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0</v>
      </c>
      <c r="E91" s="60">
        <f t="shared" si="17"/>
        <v>0</v>
      </c>
      <c r="F91" s="45" t="str">
        <f t="shared" si="0"/>
        <v>-</v>
      </c>
    </row>
    <row r="92" spans="1:6" ht="12.75" customHeight="1" x14ac:dyDescent="0.25">
      <c r="A92" s="63">
        <v>6421</v>
      </c>
      <c r="B92" s="64" t="s">
        <v>235</v>
      </c>
      <c r="C92" s="247" t="s">
        <v>236</v>
      </c>
      <c r="D92" s="194">
        <v>0</v>
      </c>
      <c r="E92" s="194">
        <v>0</v>
      </c>
      <c r="F92" s="45" t="str">
        <f t="shared" si="0"/>
        <v>-</v>
      </c>
    </row>
    <row r="93" spans="1:6" ht="12.75" customHeight="1" x14ac:dyDescent="0.25">
      <c r="A93" s="63">
        <v>6422</v>
      </c>
      <c r="B93" s="64" t="s">
        <v>237</v>
      </c>
      <c r="C93" s="247" t="s">
        <v>238</v>
      </c>
      <c r="D93" s="194">
        <v>0</v>
      </c>
      <c r="E93" s="194">
        <v>0</v>
      </c>
      <c r="F93" s="45" t="str">
        <f t="shared" si="0"/>
        <v>-</v>
      </c>
    </row>
    <row r="94" spans="1:6" ht="12.75" customHeight="1" x14ac:dyDescent="0.25">
      <c r="A94" s="63">
        <v>6423</v>
      </c>
      <c r="B94" s="64" t="s">
        <v>239</v>
      </c>
      <c r="C94" s="247" t="s">
        <v>240</v>
      </c>
      <c r="D94" s="194">
        <v>0</v>
      </c>
      <c r="E94" s="194">
        <v>0</v>
      </c>
      <c r="F94" s="45" t="str">
        <f t="shared" si="0"/>
        <v>-</v>
      </c>
    </row>
    <row r="95" spans="1:6" ht="12.75" customHeight="1" x14ac:dyDescent="0.25">
      <c r="A95" s="63">
        <v>6424</v>
      </c>
      <c r="B95" s="64" t="s">
        <v>241</v>
      </c>
      <c r="C95" s="247" t="s">
        <v>242</v>
      </c>
      <c r="D95" s="194">
        <v>0</v>
      </c>
      <c r="E95" s="194">
        <v>0</v>
      </c>
      <c r="F95" s="45" t="str">
        <f t="shared" si="0"/>
        <v>-</v>
      </c>
    </row>
    <row r="96" spans="1:6" ht="12"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0</v>
      </c>
      <c r="E97" s="194">
        <v>0</v>
      </c>
      <c r="F97" s="45" t="str">
        <f t="shared" si="0"/>
        <v>-</v>
      </c>
    </row>
    <row r="98" spans="1:6" ht="12.75" customHeight="1" x14ac:dyDescent="0.25">
      <c r="A98" s="63">
        <v>643</v>
      </c>
      <c r="B98" s="65" t="s">
        <v>247</v>
      </c>
      <c r="C98" s="247" t="s">
        <v>248</v>
      </c>
      <c r="D98" s="60">
        <f t="shared" ref="D98:E98" si="18">SUM(D99:D105)</f>
        <v>0</v>
      </c>
      <c r="E98" s="60">
        <f t="shared" si="18"/>
        <v>0</v>
      </c>
      <c r="F98" s="45" t="str">
        <f t="shared" si="0"/>
        <v>-</v>
      </c>
    </row>
    <row r="99" spans="1:6" ht="22.8" x14ac:dyDescent="0.25">
      <c r="A99" s="63">
        <v>6431</v>
      </c>
      <c r="B99" s="65" t="s">
        <v>249</v>
      </c>
      <c r="C99" s="247" t="s">
        <v>250</v>
      </c>
      <c r="D99" s="194">
        <v>0</v>
      </c>
      <c r="E99" s="194">
        <v>0</v>
      </c>
      <c r="F99" s="45" t="str">
        <f t="shared" si="0"/>
        <v>-</v>
      </c>
    </row>
    <row r="100" spans="1:6" ht="22.8" x14ac:dyDescent="0.25">
      <c r="A100" s="63">
        <v>6432</v>
      </c>
      <c r="B100" s="182" t="s">
        <v>251</v>
      </c>
      <c r="C100" s="247" t="s">
        <v>252</v>
      </c>
      <c r="D100" s="194">
        <v>0</v>
      </c>
      <c r="E100" s="194">
        <v>0</v>
      </c>
      <c r="F100" s="45" t="str">
        <f t="shared" si="0"/>
        <v>-</v>
      </c>
    </row>
    <row r="101" spans="1:6" ht="22.8" x14ac:dyDescent="0.25">
      <c r="A101" s="63">
        <v>6433</v>
      </c>
      <c r="B101" s="182" t="s">
        <v>253</v>
      </c>
      <c r="C101" s="247" t="s">
        <v>254</v>
      </c>
      <c r="D101" s="194">
        <v>0</v>
      </c>
      <c r="E101" s="194">
        <v>0</v>
      </c>
      <c r="F101" s="45" t="str">
        <f t="shared" si="0"/>
        <v>-</v>
      </c>
    </row>
    <row r="102" spans="1:6" ht="12" x14ac:dyDescent="0.25">
      <c r="A102" s="63">
        <v>6434</v>
      </c>
      <c r="B102" s="65" t="s">
        <v>255</v>
      </c>
      <c r="C102" s="247" t="s">
        <v>256</v>
      </c>
      <c r="D102" s="194">
        <v>0</v>
      </c>
      <c r="E102" s="194">
        <v>0</v>
      </c>
      <c r="F102" s="45" t="str">
        <f t="shared" si="0"/>
        <v>-</v>
      </c>
    </row>
    <row r="103" spans="1:6" ht="22.8" x14ac:dyDescent="0.25">
      <c r="A103" s="63">
        <v>6435</v>
      </c>
      <c r="B103" s="182" t="s">
        <v>257</v>
      </c>
      <c r="C103" s="247" t="s">
        <v>258</v>
      </c>
      <c r="D103" s="194">
        <v>0</v>
      </c>
      <c r="E103" s="194">
        <v>0</v>
      </c>
      <c r="F103" s="45" t="str">
        <f t="shared" si="0"/>
        <v>-</v>
      </c>
    </row>
    <row r="104" spans="1:6" ht="22.8"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2.8" x14ac:dyDescent="0.25">
      <c r="A106" s="63">
        <v>65</v>
      </c>
      <c r="B106" s="220" t="s">
        <v>263</v>
      </c>
      <c r="C106" s="247" t="s">
        <v>264</v>
      </c>
      <c r="D106" s="60">
        <f>D107+D112+D120+D124</f>
        <v>484325.78</v>
      </c>
      <c r="E106" s="60">
        <f>E107+E112+E120+E124</f>
        <v>485685.57</v>
      </c>
      <c r="F106" s="45">
        <f t="shared" si="0"/>
        <v>100.28075936820872</v>
      </c>
    </row>
    <row r="107" spans="1:6" ht="12.75" customHeight="1" x14ac:dyDescent="0.25">
      <c r="A107" s="63">
        <v>651</v>
      </c>
      <c r="B107" s="64" t="s">
        <v>265</v>
      </c>
      <c r="C107" s="247" t="s">
        <v>266</v>
      </c>
      <c r="D107" s="60">
        <f t="shared" ref="D107:E107" si="19">SUM(D108:D111)</f>
        <v>0</v>
      </c>
      <c r="E107" s="60">
        <f t="shared" si="19"/>
        <v>0</v>
      </c>
      <c r="F107" s="45" t="str">
        <f t="shared" si="0"/>
        <v>-</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0</v>
      </c>
      <c r="E109" s="194">
        <v>0</v>
      </c>
      <c r="F109" s="45" t="str">
        <f t="shared" si="0"/>
        <v>-</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0</v>
      </c>
      <c r="E111" s="194">
        <v>0</v>
      </c>
      <c r="F111" s="45" t="str">
        <f t="shared" si="0"/>
        <v>-</v>
      </c>
    </row>
    <row r="112" spans="1:6" ht="12.75" customHeight="1" x14ac:dyDescent="0.25">
      <c r="A112" s="63">
        <v>652</v>
      </c>
      <c r="B112" s="64" t="s">
        <v>275</v>
      </c>
      <c r="C112" s="247" t="s">
        <v>276</v>
      </c>
      <c r="D112" s="60">
        <f t="shared" ref="D112:E112" si="20">SUM(D113:D119)</f>
        <v>484325.78</v>
      </c>
      <c r="E112" s="60">
        <f t="shared" si="20"/>
        <v>485685.57</v>
      </c>
      <c r="F112" s="45">
        <f t="shared" si="0"/>
        <v>100.28075936820872</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0</v>
      </c>
      <c r="E114" s="194">
        <v>0</v>
      </c>
      <c r="F114" s="45" t="str">
        <f t="shared" si="0"/>
        <v>-</v>
      </c>
    </row>
    <row r="115" spans="1:6" ht="12.75" customHeight="1" x14ac:dyDescent="0.25">
      <c r="A115" s="63">
        <v>6524</v>
      </c>
      <c r="B115" s="64" t="s">
        <v>281</v>
      </c>
      <c r="C115" s="247" t="s">
        <v>282</v>
      </c>
      <c r="D115" s="194">
        <v>0</v>
      </c>
      <c r="E115" s="194">
        <v>0</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484325.78</v>
      </c>
      <c r="E117" s="194">
        <v>485685.57</v>
      </c>
      <c r="F117" s="45">
        <f t="shared" si="0"/>
        <v>100.28075936820872</v>
      </c>
    </row>
    <row r="118" spans="1:6" ht="12.75" customHeight="1" x14ac:dyDescent="0.25">
      <c r="A118" s="63">
        <v>6527</v>
      </c>
      <c r="B118" s="64" t="s">
        <v>287</v>
      </c>
      <c r="C118" s="247" t="s">
        <v>288</v>
      </c>
      <c r="D118" s="194">
        <v>0</v>
      </c>
      <c r="E118" s="194">
        <v>0</v>
      </c>
      <c r="F118" s="45" t="str">
        <f t="shared" si="0"/>
        <v>-</v>
      </c>
    </row>
    <row r="119" spans="1:6" ht="22.8"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0</v>
      </c>
      <c r="E120" s="60">
        <f t="shared" si="21"/>
        <v>0</v>
      </c>
      <c r="F120" s="45" t="str">
        <f t="shared" si="0"/>
        <v>-</v>
      </c>
    </row>
    <row r="121" spans="1:6" ht="12.75" customHeight="1" x14ac:dyDescent="0.25">
      <c r="A121" s="63">
        <v>6531</v>
      </c>
      <c r="B121" s="64" t="s">
        <v>293</v>
      </c>
      <c r="C121" s="247" t="s">
        <v>294</v>
      </c>
      <c r="D121" s="194">
        <v>0</v>
      </c>
      <c r="E121" s="194">
        <v>0</v>
      </c>
      <c r="F121" s="45" t="str">
        <f t="shared" si="0"/>
        <v>-</v>
      </c>
    </row>
    <row r="122" spans="1:6" ht="12.75" customHeight="1" x14ac:dyDescent="0.25">
      <c r="A122" s="63">
        <v>6532</v>
      </c>
      <c r="B122" s="64" t="s">
        <v>295</v>
      </c>
      <c r="C122" s="247" t="s">
        <v>296</v>
      </c>
      <c r="D122" s="194">
        <v>0</v>
      </c>
      <c r="E122" s="194">
        <v>0</v>
      </c>
      <c r="F122" s="45" t="str">
        <f t="shared" si="0"/>
        <v>-</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2.8" x14ac:dyDescent="0.25">
      <c r="A125" s="63">
        <v>66</v>
      </c>
      <c r="B125" s="182" t="s">
        <v>301</v>
      </c>
      <c r="C125" s="247" t="s">
        <v>302</v>
      </c>
      <c r="D125" s="60">
        <f t="shared" ref="D125:E125" si="22">D126+D129</f>
        <v>36865.1</v>
      </c>
      <c r="E125" s="60">
        <f t="shared" si="22"/>
        <v>36770.6</v>
      </c>
      <c r="F125" s="45">
        <f t="shared" si="0"/>
        <v>99.743659992784501</v>
      </c>
    </row>
    <row r="126" spans="1:6" ht="12.75" customHeight="1" x14ac:dyDescent="0.25">
      <c r="A126" s="63">
        <v>661</v>
      </c>
      <c r="B126" s="65" t="s">
        <v>303</v>
      </c>
      <c r="C126" s="247" t="s">
        <v>304</v>
      </c>
      <c r="D126" s="60">
        <f t="shared" ref="D126:E126" si="23">SUM(D127:D128)</f>
        <v>31865.1</v>
      </c>
      <c r="E126" s="60">
        <f t="shared" si="23"/>
        <v>36770.6</v>
      </c>
      <c r="F126" s="45">
        <f t="shared" si="0"/>
        <v>115.39458529864962</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31865.1</v>
      </c>
      <c r="E128" s="194">
        <v>36770.6</v>
      </c>
      <c r="F128" s="45">
        <f t="shared" si="0"/>
        <v>115.39458529864962</v>
      </c>
    </row>
    <row r="129" spans="1:6" ht="22.8" x14ac:dyDescent="0.25">
      <c r="A129" s="63">
        <v>663</v>
      </c>
      <c r="B129" s="182" t="s">
        <v>309</v>
      </c>
      <c r="C129" s="247" t="s">
        <v>310</v>
      </c>
      <c r="D129" s="60">
        <f t="shared" ref="D129:E129" si="24">SUM(D130:D133)</f>
        <v>5000</v>
      </c>
      <c r="E129" s="60">
        <f t="shared" si="24"/>
        <v>0</v>
      </c>
      <c r="F129" s="45">
        <f t="shared" si="0"/>
        <v>0</v>
      </c>
    </row>
    <row r="130" spans="1:6" ht="12.75" customHeight="1" x14ac:dyDescent="0.25">
      <c r="A130" s="63">
        <v>6631</v>
      </c>
      <c r="B130" s="65" t="s">
        <v>311</v>
      </c>
      <c r="C130" s="247" t="s">
        <v>312</v>
      </c>
      <c r="D130" s="194">
        <v>5000</v>
      </c>
      <c r="E130" s="194"/>
      <c r="F130" s="45">
        <f t="shared" si="0"/>
        <v>0</v>
      </c>
    </row>
    <row r="131" spans="1:6" ht="12.75" customHeight="1" x14ac:dyDescent="0.25">
      <c r="A131" s="63">
        <v>6632</v>
      </c>
      <c r="B131" s="182" t="s">
        <v>313</v>
      </c>
      <c r="C131" s="247" t="s">
        <v>314</v>
      </c>
      <c r="D131" s="194">
        <v>0</v>
      </c>
      <c r="E131" s="194">
        <v>0</v>
      </c>
      <c r="F131" s="45" t="str">
        <f t="shared" si="0"/>
        <v>-</v>
      </c>
    </row>
    <row r="132" spans="1:6" ht="22.8" x14ac:dyDescent="0.25">
      <c r="A132" s="63" t="s">
        <v>315</v>
      </c>
      <c r="B132" s="182" t="s">
        <v>316</v>
      </c>
      <c r="C132" s="248" t="s">
        <v>315</v>
      </c>
      <c r="D132" s="194">
        <v>0</v>
      </c>
      <c r="E132" s="194">
        <v>0</v>
      </c>
      <c r="F132" s="45" t="str">
        <f t="shared" si="0"/>
        <v>-</v>
      </c>
    </row>
    <row r="133" spans="1:6" ht="22.8" x14ac:dyDescent="0.25">
      <c r="A133" s="63" t="s">
        <v>317</v>
      </c>
      <c r="B133" s="182" t="s">
        <v>318</v>
      </c>
      <c r="C133" s="248" t="s">
        <v>317</v>
      </c>
      <c r="D133" s="194">
        <v>0</v>
      </c>
      <c r="E133" s="194">
        <v>0</v>
      </c>
      <c r="F133" s="45" t="str">
        <f>IF(D133&lt;&gt;0,IF(E133/D133&gt;=100,"&gt;&gt;100",E133/D133*100),"-")</f>
        <v>-</v>
      </c>
    </row>
    <row r="134" spans="1:6" ht="22.8" x14ac:dyDescent="0.25">
      <c r="A134" s="63">
        <v>67</v>
      </c>
      <c r="B134" s="182" t="s">
        <v>319</v>
      </c>
      <c r="C134" s="247" t="s">
        <v>320</v>
      </c>
      <c r="D134" s="60">
        <f t="shared" ref="D134:E134" si="25">D135+D139</f>
        <v>2191100.77</v>
      </c>
      <c r="E134" s="60">
        <f t="shared" si="25"/>
        <v>2829114.14</v>
      </c>
      <c r="F134" s="45">
        <f t="shared" ref="F134:F229" si="26">IF(D134&lt;&gt;0,IF(E134/D134&gt;=100,"&gt;&gt;100",E134/D134*100),"-")</f>
        <v>129.11839467794081</v>
      </c>
    </row>
    <row r="135" spans="1:6" ht="22.8" x14ac:dyDescent="0.25">
      <c r="A135" s="63">
        <v>671</v>
      </c>
      <c r="B135" s="182" t="s">
        <v>321</v>
      </c>
      <c r="C135" s="247" t="s">
        <v>322</v>
      </c>
      <c r="D135" s="60">
        <f t="shared" ref="D135:E135" si="27">SUM(D136:D138)</f>
        <v>2191100.77</v>
      </c>
      <c r="E135" s="60">
        <f t="shared" si="27"/>
        <v>2829114.14</v>
      </c>
      <c r="F135" s="45">
        <f t="shared" si="26"/>
        <v>129.11839467794081</v>
      </c>
    </row>
    <row r="136" spans="1:6" ht="12.75" customHeight="1" x14ac:dyDescent="0.25">
      <c r="A136" s="63">
        <v>6711</v>
      </c>
      <c r="B136" s="65" t="s">
        <v>323</v>
      </c>
      <c r="C136" s="247" t="s">
        <v>324</v>
      </c>
      <c r="D136" s="194">
        <v>2164658.27</v>
      </c>
      <c r="E136" s="194">
        <v>2815422.18</v>
      </c>
      <c r="F136" s="45">
        <f t="shared" si="26"/>
        <v>130.06312446721674</v>
      </c>
    </row>
    <row r="137" spans="1:6" ht="22.8" x14ac:dyDescent="0.25">
      <c r="A137" s="63">
        <v>6712</v>
      </c>
      <c r="B137" s="182" t="s">
        <v>325</v>
      </c>
      <c r="C137" s="247" t="s">
        <v>326</v>
      </c>
      <c r="D137" s="194">
        <v>26442.5</v>
      </c>
      <c r="E137" s="194">
        <v>13691.96</v>
      </c>
      <c r="F137" s="45">
        <f t="shared" si="26"/>
        <v>51.780126689987704</v>
      </c>
    </row>
    <row r="138" spans="1:6" ht="22.8"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0</v>
      </c>
      <c r="E140" s="60">
        <f t="shared" si="28"/>
        <v>0</v>
      </c>
      <c r="F140" s="45" t="str">
        <f t="shared" si="26"/>
        <v>-</v>
      </c>
    </row>
    <row r="141" spans="1:6" ht="12.75" customHeight="1" x14ac:dyDescent="0.25">
      <c r="A141" s="63">
        <v>681</v>
      </c>
      <c r="B141" s="65" t="s">
        <v>333</v>
      </c>
      <c r="C141" s="247" t="s">
        <v>334</v>
      </c>
      <c r="D141" s="60">
        <f t="shared" ref="D141:E141" si="29">SUM(D142:D150)</f>
        <v>0</v>
      </c>
      <c r="E141" s="60">
        <f t="shared" si="29"/>
        <v>0</v>
      </c>
      <c r="F141" s="45" t="str">
        <f t="shared" si="26"/>
        <v>-</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0</v>
      </c>
      <c r="E146" s="194">
        <v>0</v>
      </c>
      <c r="F146" s="45" t="str">
        <f t="shared" si="26"/>
        <v>-</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0</v>
      </c>
      <c r="E150" s="194">
        <v>0</v>
      </c>
      <c r="F150" s="45" t="str">
        <f t="shared" si="26"/>
        <v>-</v>
      </c>
    </row>
    <row r="151" spans="1:6" ht="12.75" customHeight="1" x14ac:dyDescent="0.25">
      <c r="A151" s="63">
        <v>683</v>
      </c>
      <c r="B151" s="64" t="s">
        <v>353</v>
      </c>
      <c r="C151" s="247" t="s">
        <v>354</v>
      </c>
      <c r="D151" s="194">
        <v>0</v>
      </c>
      <c r="E151" s="194">
        <v>0</v>
      </c>
      <c r="F151" s="45" t="str">
        <f t="shared" si="26"/>
        <v>-</v>
      </c>
    </row>
    <row r="152" spans="1:6" ht="12.75" customHeight="1" x14ac:dyDescent="0.25">
      <c r="A152" s="63">
        <v>3</v>
      </c>
      <c r="B152" s="64" t="s">
        <v>355</v>
      </c>
      <c r="C152" s="247" t="s">
        <v>61</v>
      </c>
      <c r="D152" s="60">
        <f>D153+D164+D202+D221+D230+D262+D273</f>
        <v>2706818.5</v>
      </c>
      <c r="E152" s="60">
        <f>E153+E164+E202+E221+E230+E262+E273</f>
        <v>3314922.55</v>
      </c>
      <c r="F152" s="45">
        <f t="shared" si="26"/>
        <v>122.46563816524822</v>
      </c>
    </row>
    <row r="153" spans="1:6" ht="12.75" customHeight="1" x14ac:dyDescent="0.25">
      <c r="A153" s="63">
        <v>31</v>
      </c>
      <c r="B153" s="64" t="s">
        <v>356</v>
      </c>
      <c r="C153" s="247" t="s">
        <v>357</v>
      </c>
      <c r="D153" s="60">
        <f t="shared" ref="D153:E153" si="30">D154+D159+D160</f>
        <v>2161593.9900000002</v>
      </c>
      <c r="E153" s="60">
        <f t="shared" si="30"/>
        <v>2686946.3099999996</v>
      </c>
      <c r="F153" s="45">
        <f t="shared" si="26"/>
        <v>124.30393137797351</v>
      </c>
    </row>
    <row r="154" spans="1:6" ht="12.75" customHeight="1" x14ac:dyDescent="0.25">
      <c r="A154" s="63">
        <v>311</v>
      </c>
      <c r="B154" s="64" t="s">
        <v>358</v>
      </c>
      <c r="C154" s="247" t="s">
        <v>359</v>
      </c>
      <c r="D154" s="60">
        <f t="shared" ref="D154:E154" si="31">SUM(D155:D158)</f>
        <v>1693050.08</v>
      </c>
      <c r="E154" s="60">
        <f t="shared" si="31"/>
        <v>2127290.2999999998</v>
      </c>
      <c r="F154" s="45">
        <f t="shared" si="26"/>
        <v>125.64839783120885</v>
      </c>
    </row>
    <row r="155" spans="1:6" ht="12.75" customHeight="1" x14ac:dyDescent="0.25">
      <c r="A155" s="63">
        <v>3111</v>
      </c>
      <c r="B155" s="64" t="s">
        <v>360</v>
      </c>
      <c r="C155" s="247" t="s">
        <v>361</v>
      </c>
      <c r="D155" s="194">
        <v>1693050.08</v>
      </c>
      <c r="E155" s="194">
        <v>2127290.2999999998</v>
      </c>
      <c r="F155" s="45">
        <f t="shared" si="26"/>
        <v>125.64839783120885</v>
      </c>
    </row>
    <row r="156" spans="1:6" ht="12.75" customHeight="1" x14ac:dyDescent="0.25">
      <c r="A156" s="63">
        <v>3112</v>
      </c>
      <c r="B156" s="64" t="s">
        <v>362</v>
      </c>
      <c r="C156" s="247" t="s">
        <v>363</v>
      </c>
      <c r="D156" s="194">
        <v>0</v>
      </c>
      <c r="E156" s="194">
        <v>0</v>
      </c>
      <c r="F156" s="45" t="str">
        <f t="shared" si="26"/>
        <v>-</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0</v>
      </c>
      <c r="E158" s="194">
        <v>0</v>
      </c>
      <c r="F158" s="45" t="str">
        <f t="shared" si="26"/>
        <v>-</v>
      </c>
    </row>
    <row r="159" spans="1:6" ht="12.75" customHeight="1" x14ac:dyDescent="0.25">
      <c r="A159" s="63">
        <v>312</v>
      </c>
      <c r="B159" s="65" t="s">
        <v>368</v>
      </c>
      <c r="C159" s="247" t="s">
        <v>369</v>
      </c>
      <c r="D159" s="194">
        <v>193170.13</v>
      </c>
      <c r="E159" s="194">
        <v>210180</v>
      </c>
      <c r="F159" s="45">
        <f t="shared" si="26"/>
        <v>108.80564194888723</v>
      </c>
    </row>
    <row r="160" spans="1:6" ht="12.75" customHeight="1" x14ac:dyDescent="0.25">
      <c r="A160" s="63">
        <v>313</v>
      </c>
      <c r="B160" s="65" t="s">
        <v>370</v>
      </c>
      <c r="C160" s="247" t="s">
        <v>371</v>
      </c>
      <c r="D160" s="60">
        <f t="shared" ref="D160:E160" si="32">SUM(D161:D163)</f>
        <v>275373.78000000003</v>
      </c>
      <c r="E160" s="60">
        <f t="shared" si="32"/>
        <v>349476.01</v>
      </c>
      <c r="F160" s="45">
        <f t="shared" si="26"/>
        <v>126.90968980416362</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275373.78000000003</v>
      </c>
      <c r="E162" s="194">
        <v>349476.01</v>
      </c>
      <c r="F162" s="45">
        <f t="shared" si="26"/>
        <v>126.90968980416362</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545224.50999999989</v>
      </c>
      <c r="E164" s="60">
        <f>E165+E170+E178+E188+E189+E194</f>
        <v>627976.24</v>
      </c>
      <c r="F164" s="45">
        <f t="shared" si="26"/>
        <v>115.17755135402848</v>
      </c>
    </row>
    <row r="165" spans="1:6" ht="12.75" customHeight="1" x14ac:dyDescent="0.25">
      <c r="A165" s="63">
        <v>321</v>
      </c>
      <c r="B165" s="64" t="s">
        <v>380</v>
      </c>
      <c r="C165" s="247" t="s">
        <v>381</v>
      </c>
      <c r="D165" s="60">
        <f t="shared" ref="D165:E165" si="33">SUM(D166:D169)</f>
        <v>111417.1</v>
      </c>
      <c r="E165" s="60">
        <f t="shared" si="33"/>
        <v>123556.48999999999</v>
      </c>
      <c r="F165" s="45">
        <f t="shared" si="26"/>
        <v>110.89544603117474</v>
      </c>
    </row>
    <row r="166" spans="1:6" ht="12.75" customHeight="1" x14ac:dyDescent="0.25">
      <c r="A166" s="63">
        <v>3211</v>
      </c>
      <c r="B166" s="64" t="s">
        <v>382</v>
      </c>
      <c r="C166" s="247" t="s">
        <v>383</v>
      </c>
      <c r="D166" s="194">
        <v>6094.48</v>
      </c>
      <c r="E166" s="194">
        <v>3532.3</v>
      </c>
      <c r="F166" s="45">
        <f t="shared" si="26"/>
        <v>57.959005526312346</v>
      </c>
    </row>
    <row r="167" spans="1:6" ht="12.75" customHeight="1" x14ac:dyDescent="0.25">
      <c r="A167" s="63">
        <v>3212</v>
      </c>
      <c r="B167" s="64" t="s">
        <v>384</v>
      </c>
      <c r="C167" s="247" t="s">
        <v>385</v>
      </c>
      <c r="D167" s="194">
        <v>93582.44</v>
      </c>
      <c r="E167" s="194">
        <v>103634.15</v>
      </c>
      <c r="F167" s="45">
        <f t="shared" si="26"/>
        <v>110.74102149933256</v>
      </c>
    </row>
    <row r="168" spans="1:6" ht="12.75" customHeight="1" x14ac:dyDescent="0.25">
      <c r="A168" s="63">
        <v>3213</v>
      </c>
      <c r="B168" s="64" t="s">
        <v>386</v>
      </c>
      <c r="C168" s="247" t="s">
        <v>387</v>
      </c>
      <c r="D168" s="194">
        <v>11740.18</v>
      </c>
      <c r="E168" s="194">
        <v>16390.04</v>
      </c>
      <c r="F168" s="45">
        <f t="shared" si="26"/>
        <v>139.60637741499704</v>
      </c>
    </row>
    <row r="169" spans="1:6" ht="12.75" customHeight="1" x14ac:dyDescent="0.25">
      <c r="A169" s="63">
        <v>3214</v>
      </c>
      <c r="B169" s="64" t="s">
        <v>388</v>
      </c>
      <c r="C169" s="247" t="s">
        <v>389</v>
      </c>
      <c r="D169" s="194">
        <v>0</v>
      </c>
      <c r="E169" s="194">
        <v>0</v>
      </c>
      <c r="F169" s="45" t="str">
        <f t="shared" si="26"/>
        <v>-</v>
      </c>
    </row>
    <row r="170" spans="1:6" ht="12.75" customHeight="1" x14ac:dyDescent="0.25">
      <c r="A170" s="63">
        <v>322</v>
      </c>
      <c r="B170" s="64" t="s">
        <v>390</v>
      </c>
      <c r="C170" s="247" t="s">
        <v>391</v>
      </c>
      <c r="D170" s="60">
        <f t="shared" ref="D170:E170" si="34">SUM(D171:D177)</f>
        <v>320811.40999999992</v>
      </c>
      <c r="E170" s="60">
        <f t="shared" si="34"/>
        <v>312637.70999999996</v>
      </c>
      <c r="F170" s="45">
        <f t="shared" si="26"/>
        <v>97.452179147867596</v>
      </c>
    </row>
    <row r="171" spans="1:6" ht="12.75" customHeight="1" x14ac:dyDescent="0.25">
      <c r="A171" s="63">
        <v>3221</v>
      </c>
      <c r="B171" s="64" t="s">
        <v>392</v>
      </c>
      <c r="C171" s="247" t="s">
        <v>393</v>
      </c>
      <c r="D171" s="194">
        <v>52305.68</v>
      </c>
      <c r="E171" s="194">
        <v>51344.09</v>
      </c>
      <c r="F171" s="45">
        <f t="shared" si="26"/>
        <v>98.161595451966193</v>
      </c>
    </row>
    <row r="172" spans="1:6" ht="12.75" customHeight="1" x14ac:dyDescent="0.25">
      <c r="A172" s="63">
        <v>3222</v>
      </c>
      <c r="B172" s="64" t="s">
        <v>394</v>
      </c>
      <c r="C172" s="247" t="s">
        <v>395</v>
      </c>
      <c r="D172" s="194">
        <v>160466.49</v>
      </c>
      <c r="E172" s="194">
        <v>183854.94</v>
      </c>
      <c r="F172" s="45">
        <f t="shared" si="26"/>
        <v>114.57528609244211</v>
      </c>
    </row>
    <row r="173" spans="1:6" ht="12.75" customHeight="1" x14ac:dyDescent="0.25">
      <c r="A173" s="63">
        <v>3223</v>
      </c>
      <c r="B173" s="65" t="s">
        <v>396</v>
      </c>
      <c r="C173" s="247" t="s">
        <v>397</v>
      </c>
      <c r="D173" s="194">
        <v>47326.92</v>
      </c>
      <c r="E173" s="194">
        <v>46482.13</v>
      </c>
      <c r="F173" s="45">
        <f t="shared" si="26"/>
        <v>98.214990538154595</v>
      </c>
    </row>
    <row r="174" spans="1:6" ht="12.75" customHeight="1" x14ac:dyDescent="0.25">
      <c r="A174" s="63">
        <v>3224</v>
      </c>
      <c r="B174" s="65" t="s">
        <v>398</v>
      </c>
      <c r="C174" s="247" t="s">
        <v>399</v>
      </c>
      <c r="D174" s="194">
        <v>15512.97</v>
      </c>
      <c r="E174" s="194">
        <v>18616.080000000002</v>
      </c>
      <c r="F174" s="45">
        <f t="shared" si="26"/>
        <v>120.00332624893882</v>
      </c>
    </row>
    <row r="175" spans="1:6" ht="12.75" customHeight="1" x14ac:dyDescent="0.25">
      <c r="A175" s="63">
        <v>3225</v>
      </c>
      <c r="B175" s="65" t="s">
        <v>400</v>
      </c>
      <c r="C175" s="247" t="s">
        <v>401</v>
      </c>
      <c r="D175" s="194">
        <v>35189.79</v>
      </c>
      <c r="E175" s="325">
        <v>10958.48</v>
      </c>
      <c r="F175" s="45">
        <f t="shared" si="26"/>
        <v>31.1410781365845</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10009.56</v>
      </c>
      <c r="E177" s="194">
        <v>1381.99</v>
      </c>
      <c r="F177" s="45">
        <f t="shared" si="26"/>
        <v>13.806700794040896</v>
      </c>
    </row>
    <row r="178" spans="1:6" ht="12.75" customHeight="1" x14ac:dyDescent="0.25">
      <c r="A178" s="63">
        <v>323</v>
      </c>
      <c r="B178" s="65" t="s">
        <v>406</v>
      </c>
      <c r="C178" s="247" t="s">
        <v>407</v>
      </c>
      <c r="D178" s="60">
        <f t="shared" ref="D178:E178" si="35">SUM(D179:D187)</f>
        <v>94725.659999999974</v>
      </c>
      <c r="E178" s="60">
        <f t="shared" si="35"/>
        <v>171393.15</v>
      </c>
      <c r="F178" s="45">
        <f t="shared" si="26"/>
        <v>180.93634818696438</v>
      </c>
    </row>
    <row r="179" spans="1:6" ht="12.75" customHeight="1" x14ac:dyDescent="0.25">
      <c r="A179" s="63">
        <v>3231</v>
      </c>
      <c r="B179" s="65" t="s">
        <v>408</v>
      </c>
      <c r="C179" s="247" t="s">
        <v>409</v>
      </c>
      <c r="D179" s="194">
        <v>7439.14</v>
      </c>
      <c r="E179" s="194">
        <v>7561.68</v>
      </c>
      <c r="F179" s="45">
        <f t="shared" si="26"/>
        <v>101.64723341676591</v>
      </c>
    </row>
    <row r="180" spans="1:6" ht="12.75" customHeight="1" x14ac:dyDescent="0.25">
      <c r="A180" s="63">
        <v>3232</v>
      </c>
      <c r="B180" s="65" t="s">
        <v>410</v>
      </c>
      <c r="C180" s="247" t="s">
        <v>411</v>
      </c>
      <c r="D180" s="194">
        <v>56804.7</v>
      </c>
      <c r="E180" s="325">
        <v>115646.62</v>
      </c>
      <c r="F180" s="45">
        <f t="shared" si="26"/>
        <v>203.58635817106685</v>
      </c>
    </row>
    <row r="181" spans="1:6" ht="12.75" customHeight="1" x14ac:dyDescent="0.25">
      <c r="A181" s="63">
        <v>3233</v>
      </c>
      <c r="B181" s="65" t="s">
        <v>412</v>
      </c>
      <c r="C181" s="247" t="s">
        <v>413</v>
      </c>
      <c r="D181" s="194">
        <v>248.85</v>
      </c>
      <c r="E181" s="194">
        <v>1095.5999999999999</v>
      </c>
      <c r="F181" s="45">
        <f t="shared" si="26"/>
        <v>440.26522001205547</v>
      </c>
    </row>
    <row r="182" spans="1:6" ht="12.75" customHeight="1" x14ac:dyDescent="0.25">
      <c r="A182" s="63">
        <v>3234</v>
      </c>
      <c r="B182" s="65" t="s">
        <v>414</v>
      </c>
      <c r="C182" s="247" t="s">
        <v>415</v>
      </c>
      <c r="D182" s="194">
        <v>19872.419999999998</v>
      </c>
      <c r="E182" s="194">
        <v>23508.5</v>
      </c>
      <c r="F182" s="45">
        <f t="shared" si="26"/>
        <v>118.29711731132898</v>
      </c>
    </row>
    <row r="183" spans="1:6" ht="12.75" customHeight="1" x14ac:dyDescent="0.25">
      <c r="A183" s="63">
        <v>3235</v>
      </c>
      <c r="B183" s="64" t="s">
        <v>416</v>
      </c>
      <c r="C183" s="247" t="s">
        <v>417</v>
      </c>
      <c r="D183" s="194">
        <v>0</v>
      </c>
      <c r="E183" s="194">
        <v>0</v>
      </c>
      <c r="F183" s="45" t="str">
        <f t="shared" si="26"/>
        <v>-</v>
      </c>
    </row>
    <row r="184" spans="1:6" ht="12.75" customHeight="1" x14ac:dyDescent="0.25">
      <c r="A184" s="63">
        <v>3236</v>
      </c>
      <c r="B184" s="64" t="s">
        <v>418</v>
      </c>
      <c r="C184" s="247" t="s">
        <v>419</v>
      </c>
      <c r="D184" s="194">
        <v>5783.93</v>
      </c>
      <c r="E184" s="194">
        <v>15729.13</v>
      </c>
      <c r="F184" s="45">
        <f t="shared" si="26"/>
        <v>271.9453727828656</v>
      </c>
    </row>
    <row r="185" spans="1:6" ht="12.75" customHeight="1" x14ac:dyDescent="0.25">
      <c r="A185" s="63">
        <v>3237</v>
      </c>
      <c r="B185" s="64" t="s">
        <v>420</v>
      </c>
      <c r="C185" s="247" t="s">
        <v>421</v>
      </c>
      <c r="D185" s="194">
        <v>936.6</v>
      </c>
      <c r="E185" s="194">
        <v>1125</v>
      </c>
      <c r="F185" s="45">
        <f t="shared" si="26"/>
        <v>120.11531069827032</v>
      </c>
    </row>
    <row r="186" spans="1:6" ht="12.75" customHeight="1" x14ac:dyDescent="0.25">
      <c r="A186" s="63">
        <v>3238</v>
      </c>
      <c r="B186" s="64" t="s">
        <v>422</v>
      </c>
      <c r="C186" s="247" t="s">
        <v>423</v>
      </c>
      <c r="D186" s="194">
        <v>964.48</v>
      </c>
      <c r="E186" s="194">
        <v>3999.88</v>
      </c>
      <c r="F186" s="45">
        <f t="shared" si="26"/>
        <v>414.71881220968811</v>
      </c>
    </row>
    <row r="187" spans="1:6" ht="12.75" customHeight="1" x14ac:dyDescent="0.25">
      <c r="A187" s="63">
        <v>3239</v>
      </c>
      <c r="B187" s="64" t="s">
        <v>424</v>
      </c>
      <c r="C187" s="247" t="s">
        <v>425</v>
      </c>
      <c r="D187" s="194">
        <v>2675.54</v>
      </c>
      <c r="E187" s="194">
        <v>2726.74</v>
      </c>
      <c r="F187" s="45">
        <f t="shared" si="26"/>
        <v>101.91363238822817</v>
      </c>
    </row>
    <row r="188" spans="1:6" ht="12.75" customHeight="1" x14ac:dyDescent="0.25">
      <c r="A188" s="63">
        <v>324</v>
      </c>
      <c r="B188" s="64" t="s">
        <v>426</v>
      </c>
      <c r="C188" s="247" t="s">
        <v>427</v>
      </c>
      <c r="D188" s="194">
        <v>0</v>
      </c>
      <c r="E188" s="194">
        <v>0</v>
      </c>
      <c r="F188" s="45" t="str">
        <f t="shared" si="26"/>
        <v>-</v>
      </c>
    </row>
    <row r="189" spans="1:6" ht="22.8"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18270.340000000004</v>
      </c>
      <c r="E194" s="60">
        <f t="shared" si="36"/>
        <v>20388.89</v>
      </c>
      <c r="F194" s="45">
        <f t="shared" si="26"/>
        <v>111.59556965004481</v>
      </c>
    </row>
    <row r="195" spans="1:6" ht="12.75" customHeight="1" x14ac:dyDescent="0.25">
      <c r="A195" s="63">
        <v>3291</v>
      </c>
      <c r="B195" s="183" t="s">
        <v>440</v>
      </c>
      <c r="C195" s="247" t="s">
        <v>441</v>
      </c>
      <c r="D195" s="194">
        <v>8322.6</v>
      </c>
      <c r="E195" s="194">
        <v>10851.67</v>
      </c>
      <c r="F195" s="45">
        <f t="shared" si="26"/>
        <v>130.38797971787662</v>
      </c>
    </row>
    <row r="196" spans="1:6" ht="12.75" customHeight="1" x14ac:dyDescent="0.25">
      <c r="A196" s="63">
        <v>3292</v>
      </c>
      <c r="B196" s="64" t="s">
        <v>442</v>
      </c>
      <c r="C196" s="247" t="s">
        <v>443</v>
      </c>
      <c r="D196" s="194">
        <v>7976.14</v>
      </c>
      <c r="E196" s="194">
        <v>8756.31</v>
      </c>
      <c r="F196" s="45">
        <f t="shared" si="26"/>
        <v>109.78129772045125</v>
      </c>
    </row>
    <row r="197" spans="1:6" ht="12.75" customHeight="1" x14ac:dyDescent="0.25">
      <c r="A197" s="63">
        <v>3293</v>
      </c>
      <c r="B197" s="64" t="s">
        <v>444</v>
      </c>
      <c r="C197" s="247" t="s">
        <v>445</v>
      </c>
      <c r="D197" s="194">
        <v>232.06</v>
      </c>
      <c r="E197" s="194">
        <v>780.85</v>
      </c>
      <c r="F197" s="45">
        <f t="shared" si="26"/>
        <v>336.48625355511507</v>
      </c>
    </row>
    <row r="198" spans="1:6" ht="12.75" customHeight="1" x14ac:dyDescent="0.25">
      <c r="A198" s="63">
        <v>3294</v>
      </c>
      <c r="B198" s="64" t="s">
        <v>446</v>
      </c>
      <c r="C198" s="247" t="s">
        <v>447</v>
      </c>
      <c r="D198" s="194">
        <v>0</v>
      </c>
      <c r="E198" s="194">
        <v>0</v>
      </c>
      <c r="F198" s="45" t="str">
        <f t="shared" si="26"/>
        <v>-</v>
      </c>
    </row>
    <row r="199" spans="1:6" ht="12.75" customHeight="1" x14ac:dyDescent="0.25">
      <c r="A199" s="63">
        <v>3295</v>
      </c>
      <c r="B199" s="64" t="s">
        <v>448</v>
      </c>
      <c r="C199" s="247" t="s">
        <v>449</v>
      </c>
      <c r="D199" s="194">
        <v>0</v>
      </c>
      <c r="E199" s="194">
        <v>0</v>
      </c>
      <c r="F199" s="45" t="str">
        <f t="shared" si="26"/>
        <v>-</v>
      </c>
    </row>
    <row r="200" spans="1:6" ht="12.75" customHeight="1" x14ac:dyDescent="0.25">
      <c r="A200" s="63" t="s">
        <v>450</v>
      </c>
      <c r="B200" s="64" t="s">
        <v>451</v>
      </c>
      <c r="C200" s="247" t="s">
        <v>450</v>
      </c>
      <c r="D200" s="194">
        <v>0</v>
      </c>
      <c r="E200" s="194">
        <v>0</v>
      </c>
      <c r="F200" s="45" t="str">
        <f t="shared" si="26"/>
        <v>-</v>
      </c>
    </row>
    <row r="201" spans="1:6" ht="12.75" customHeight="1" x14ac:dyDescent="0.25">
      <c r="A201" s="63">
        <v>3299</v>
      </c>
      <c r="B201" s="64" t="s">
        <v>452</v>
      </c>
      <c r="C201" s="247" t="s">
        <v>453</v>
      </c>
      <c r="D201" s="194">
        <v>1739.54</v>
      </c>
      <c r="E201" s="194">
        <v>0.06</v>
      </c>
      <c r="F201" s="45">
        <f t="shared" si="26"/>
        <v>3.4491877162928126E-3</v>
      </c>
    </row>
    <row r="202" spans="1:6" ht="12.75" customHeight="1" x14ac:dyDescent="0.25">
      <c r="A202" s="63">
        <v>34</v>
      </c>
      <c r="B202" s="183" t="s">
        <v>454</v>
      </c>
      <c r="C202" s="247" t="s">
        <v>455</v>
      </c>
      <c r="D202" s="60">
        <f t="shared" ref="D202:E202" si="37">D203+D208+D216</f>
        <v>0</v>
      </c>
      <c r="E202" s="60">
        <f t="shared" si="37"/>
        <v>0</v>
      </c>
      <c r="F202" s="45" t="str">
        <f t="shared" si="26"/>
        <v>-</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0</v>
      </c>
      <c r="E208" s="60">
        <f t="shared" si="39"/>
        <v>0</v>
      </c>
      <c r="F208" s="45" t="str">
        <f t="shared" si="26"/>
        <v>-</v>
      </c>
    </row>
    <row r="209" spans="1:6" ht="22.8" x14ac:dyDescent="0.25">
      <c r="A209" s="63">
        <v>3421</v>
      </c>
      <c r="B209" s="64" t="s">
        <v>468</v>
      </c>
      <c r="C209" s="247" t="s">
        <v>469</v>
      </c>
      <c r="D209" s="194">
        <v>0</v>
      </c>
      <c r="E209" s="194">
        <v>0</v>
      </c>
      <c r="F209" s="45" t="str">
        <f t="shared" si="26"/>
        <v>-</v>
      </c>
    </row>
    <row r="210" spans="1:6" ht="22.8" x14ac:dyDescent="0.25">
      <c r="A210" s="63">
        <v>3422</v>
      </c>
      <c r="B210" s="183" t="s">
        <v>470</v>
      </c>
      <c r="C210" s="247" t="s">
        <v>471</v>
      </c>
      <c r="D210" s="194">
        <v>0</v>
      </c>
      <c r="E210" s="194">
        <v>0</v>
      </c>
      <c r="F210" s="45" t="str">
        <f t="shared" si="26"/>
        <v>-</v>
      </c>
    </row>
    <row r="211" spans="1:6" ht="22.8" x14ac:dyDescent="0.25">
      <c r="A211" s="63">
        <v>3423</v>
      </c>
      <c r="B211" s="183" t="s">
        <v>472</v>
      </c>
      <c r="C211" s="247" t="s">
        <v>473</v>
      </c>
      <c r="D211" s="194">
        <v>0</v>
      </c>
      <c r="E211" s="194">
        <v>0</v>
      </c>
      <c r="F211" s="45" t="str">
        <f t="shared" si="26"/>
        <v>-</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2.8"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0</v>
      </c>
      <c r="E216" s="60">
        <f t="shared" si="40"/>
        <v>0</v>
      </c>
      <c r="F216" s="45" t="str">
        <f t="shared" si="26"/>
        <v>-</v>
      </c>
    </row>
    <row r="217" spans="1:6" ht="12.75" customHeight="1" x14ac:dyDescent="0.25">
      <c r="A217" s="63">
        <v>3431</v>
      </c>
      <c r="B217" s="182" t="s">
        <v>484</v>
      </c>
      <c r="C217" s="247" t="s">
        <v>485</v>
      </c>
      <c r="D217" s="194">
        <v>0</v>
      </c>
      <c r="E217" s="194">
        <v>0</v>
      </c>
      <c r="F217" s="45" t="str">
        <f t="shared" si="26"/>
        <v>-</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0</v>
      </c>
      <c r="E219" s="194">
        <v>0</v>
      </c>
      <c r="F219" s="45" t="str">
        <f t="shared" si="26"/>
        <v>-</v>
      </c>
    </row>
    <row r="220" spans="1:6" ht="12.75" customHeight="1" x14ac:dyDescent="0.25">
      <c r="A220" s="63">
        <v>3434</v>
      </c>
      <c r="B220" s="65" t="s">
        <v>490</v>
      </c>
      <c r="C220" s="247" t="s">
        <v>491</v>
      </c>
      <c r="D220" s="194">
        <v>0</v>
      </c>
      <c r="E220" s="194">
        <v>0</v>
      </c>
      <c r="F220" s="45" t="str">
        <f t="shared" si="26"/>
        <v>-</v>
      </c>
    </row>
    <row r="221" spans="1:6" ht="12.75" customHeight="1" x14ac:dyDescent="0.25">
      <c r="A221" s="63">
        <v>35</v>
      </c>
      <c r="B221" s="65" t="s">
        <v>492</v>
      </c>
      <c r="C221" s="247" t="s">
        <v>493</v>
      </c>
      <c r="D221" s="60">
        <f t="shared" ref="D221:E221" si="41">D222+D225+D229</f>
        <v>0</v>
      </c>
      <c r="E221" s="60">
        <f t="shared" si="41"/>
        <v>0</v>
      </c>
      <c r="F221" s="45" t="str">
        <f t="shared" si="26"/>
        <v>-</v>
      </c>
    </row>
    <row r="222" spans="1:6" ht="22.8"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200000000000003" x14ac:dyDescent="0.25">
      <c r="A225" s="63">
        <v>352</v>
      </c>
      <c r="B225" s="65" t="s">
        <v>500</v>
      </c>
      <c r="C225" s="247" t="s">
        <v>501</v>
      </c>
      <c r="D225" s="60">
        <f t="shared" ref="D225:E225" si="43">SUM(D226:D228)</f>
        <v>0</v>
      </c>
      <c r="E225" s="60">
        <f t="shared" si="43"/>
        <v>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0</v>
      </c>
      <c r="F228" s="45" t="str">
        <f t="shared" si="26"/>
        <v>-</v>
      </c>
    </row>
    <row r="229" spans="1:6" ht="22.8" x14ac:dyDescent="0.25">
      <c r="A229" s="63" t="s">
        <v>508</v>
      </c>
      <c r="B229" s="64" t="s">
        <v>509</v>
      </c>
      <c r="C229" s="247" t="s">
        <v>508</v>
      </c>
      <c r="D229" s="194">
        <v>0</v>
      </c>
      <c r="E229" s="194">
        <v>0</v>
      </c>
      <c r="F229" s="45" t="str">
        <f t="shared" si="26"/>
        <v>-</v>
      </c>
    </row>
    <row r="230" spans="1:6" ht="22.8" x14ac:dyDescent="0.25">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2.8"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2" x14ac:dyDescent="0.25">
      <c r="A236" s="63">
        <v>3622</v>
      </c>
      <c r="B236" s="65" t="s">
        <v>522</v>
      </c>
      <c r="C236" s="247" t="s">
        <v>523</v>
      </c>
      <c r="D236" s="194">
        <v>0</v>
      </c>
      <c r="E236" s="194">
        <v>0</v>
      </c>
      <c r="F236" s="45" t="str">
        <f t="shared" si="44"/>
        <v>-</v>
      </c>
    </row>
    <row r="237" spans="1:6" ht="12" x14ac:dyDescent="0.25">
      <c r="A237" s="63">
        <v>363</v>
      </c>
      <c r="B237" s="65" t="s">
        <v>524</v>
      </c>
      <c r="C237" s="247" t="s">
        <v>525</v>
      </c>
      <c r="D237" s="60">
        <f t="shared" ref="D237:E237" si="47">SUM(D238:D241)</f>
        <v>0</v>
      </c>
      <c r="E237" s="60">
        <f t="shared" si="47"/>
        <v>0</v>
      </c>
      <c r="F237" s="45" t="str">
        <f t="shared" si="44"/>
        <v>-</v>
      </c>
    </row>
    <row r="238" spans="1:6" ht="12" x14ac:dyDescent="0.25">
      <c r="A238" s="63">
        <v>3631</v>
      </c>
      <c r="B238" s="65" t="s">
        <v>526</v>
      </c>
      <c r="C238" s="247" t="s">
        <v>527</v>
      </c>
      <c r="D238" s="194">
        <v>0</v>
      </c>
      <c r="E238" s="194">
        <v>0</v>
      </c>
      <c r="F238" s="45" t="str">
        <f t="shared" si="44"/>
        <v>-</v>
      </c>
    </row>
    <row r="239" spans="1:6" ht="12" x14ac:dyDescent="0.25">
      <c r="A239" s="63">
        <v>3632</v>
      </c>
      <c r="B239" s="65" t="s">
        <v>528</v>
      </c>
      <c r="C239" s="247" t="s">
        <v>529</v>
      </c>
      <c r="D239" s="194">
        <v>0</v>
      </c>
      <c r="E239" s="194">
        <v>0</v>
      </c>
      <c r="F239" s="45" t="str">
        <f t="shared" si="44"/>
        <v>-</v>
      </c>
    </row>
    <row r="240" spans="1:6" ht="22.8" x14ac:dyDescent="0.25">
      <c r="A240" s="63" t="s">
        <v>530</v>
      </c>
      <c r="B240" s="65" t="s">
        <v>531</v>
      </c>
      <c r="C240" s="248" t="s">
        <v>530</v>
      </c>
      <c r="D240" s="194">
        <v>0</v>
      </c>
      <c r="E240" s="194">
        <v>0</v>
      </c>
      <c r="F240" s="45" t="str">
        <f t="shared" si="44"/>
        <v>-</v>
      </c>
    </row>
    <row r="241" spans="1:6" ht="22.8" x14ac:dyDescent="0.25">
      <c r="A241" s="63" t="s">
        <v>532</v>
      </c>
      <c r="B241" s="65" t="s">
        <v>533</v>
      </c>
      <c r="C241" s="248" t="s">
        <v>532</v>
      </c>
      <c r="D241" s="194">
        <v>0</v>
      </c>
      <c r="E241" s="194">
        <v>0</v>
      </c>
      <c r="F241" s="45" t="str">
        <f t="shared" si="44"/>
        <v>-</v>
      </c>
    </row>
    <row r="242" spans="1:6" ht="22.8" x14ac:dyDescent="0.25">
      <c r="A242" s="70" t="s">
        <v>534</v>
      </c>
      <c r="B242" s="65" t="s">
        <v>535</v>
      </c>
      <c r="C242" s="277" t="s">
        <v>534</v>
      </c>
      <c r="D242" s="60">
        <f>SUM(D243:D245)</f>
        <v>0</v>
      </c>
      <c r="E242" s="60">
        <f>SUM(E243:E245)</f>
        <v>0</v>
      </c>
      <c r="F242" s="233" t="str">
        <f t="shared" si="44"/>
        <v>-</v>
      </c>
    </row>
    <row r="243" spans="1:6" ht="12" x14ac:dyDescent="0.25">
      <c r="A243" s="70" t="s">
        <v>536</v>
      </c>
      <c r="B243" s="65" t="s">
        <v>181</v>
      </c>
      <c r="C243" s="277" t="s">
        <v>536</v>
      </c>
      <c r="D243" s="192">
        <v>0</v>
      </c>
      <c r="E243" s="192">
        <v>0</v>
      </c>
      <c r="F243" s="71" t="str">
        <f t="shared" si="44"/>
        <v>-</v>
      </c>
    </row>
    <row r="244" spans="1:6" ht="12" x14ac:dyDescent="0.25">
      <c r="A244" s="70" t="s">
        <v>537</v>
      </c>
      <c r="B244" s="65" t="s">
        <v>183</v>
      </c>
      <c r="C244" s="277" t="s">
        <v>537</v>
      </c>
      <c r="D244" s="192">
        <v>0</v>
      </c>
      <c r="E244" s="192">
        <v>0</v>
      </c>
      <c r="F244" s="71" t="str">
        <f t="shared" si="44"/>
        <v>-</v>
      </c>
    </row>
    <row r="245" spans="1:6" ht="12"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0</v>
      </c>
      <c r="E248" s="194">
        <v>0</v>
      </c>
      <c r="F248" s="45" t="str">
        <f t="shared" si="49"/>
        <v>-</v>
      </c>
    </row>
    <row r="249" spans="1:6" ht="12.75" customHeight="1" x14ac:dyDescent="0.25">
      <c r="A249" s="63" t="s">
        <v>545</v>
      </c>
      <c r="B249" s="64" t="s">
        <v>546</v>
      </c>
      <c r="C249" s="248" t="s">
        <v>545</v>
      </c>
      <c r="D249" s="194">
        <v>0</v>
      </c>
      <c r="E249" s="194">
        <v>0</v>
      </c>
      <c r="F249" s="45" t="str">
        <f t="shared" si="49"/>
        <v>-</v>
      </c>
    </row>
    <row r="250" spans="1:6" ht="22.8"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7" t="s">
        <v>550</v>
      </c>
      <c r="D251" s="194">
        <v>0</v>
      </c>
      <c r="E251" s="194">
        <v>0</v>
      </c>
      <c r="F251" s="45" t="str">
        <f t="shared" si="51"/>
        <v>-</v>
      </c>
    </row>
    <row r="252" spans="1:6" ht="22.8" x14ac:dyDescent="0.25">
      <c r="A252" s="63">
        <v>3673</v>
      </c>
      <c r="B252" s="64" t="s">
        <v>551</v>
      </c>
      <c r="C252" s="247" t="s">
        <v>552</v>
      </c>
      <c r="D252" s="194">
        <v>0</v>
      </c>
      <c r="E252" s="194">
        <v>0</v>
      </c>
      <c r="F252" s="45" t="str">
        <f t="shared" si="51"/>
        <v>-</v>
      </c>
    </row>
    <row r="253" spans="1:6" ht="22.8"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2"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2.8" x14ac:dyDescent="0.25">
      <c r="A260" s="63" t="s">
        <v>563</v>
      </c>
      <c r="B260" s="64" t="s">
        <v>211</v>
      </c>
      <c r="C260" s="247" t="s">
        <v>563</v>
      </c>
      <c r="D260" s="194">
        <v>0</v>
      </c>
      <c r="E260" s="194">
        <v>0</v>
      </c>
      <c r="F260" s="45" t="str">
        <f t="shared" si="53"/>
        <v>-</v>
      </c>
    </row>
    <row r="261" spans="1:6" ht="22.8" x14ac:dyDescent="0.25">
      <c r="A261" s="63" t="s">
        <v>564</v>
      </c>
      <c r="B261" s="64" t="s">
        <v>213</v>
      </c>
      <c r="C261" s="247" t="s">
        <v>564</v>
      </c>
      <c r="D261" s="194">
        <v>0</v>
      </c>
      <c r="E261" s="194">
        <v>0</v>
      </c>
      <c r="F261" s="45" t="str">
        <f t="shared" si="53"/>
        <v>-</v>
      </c>
    </row>
    <row r="262" spans="1:6" ht="22.8" x14ac:dyDescent="0.25">
      <c r="A262" s="63">
        <v>37</v>
      </c>
      <c r="B262" s="64" t="s">
        <v>565</v>
      </c>
      <c r="C262" s="247"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7" t="s">
        <v>568</v>
      </c>
      <c r="D263" s="60">
        <f t="shared" ref="D263:E263" si="57">SUM(D264:D268)</f>
        <v>0</v>
      </c>
      <c r="E263" s="60">
        <f t="shared" si="57"/>
        <v>0</v>
      </c>
      <c r="F263" s="45" t="str">
        <f t="shared" si="56"/>
        <v>-</v>
      </c>
    </row>
    <row r="264" spans="1:6" ht="22.8" x14ac:dyDescent="0.25">
      <c r="A264" s="63">
        <v>3711</v>
      </c>
      <c r="B264" s="64" t="s">
        <v>569</v>
      </c>
      <c r="C264" s="247" t="s">
        <v>570</v>
      </c>
      <c r="D264" s="194">
        <v>0</v>
      </c>
      <c r="E264" s="194">
        <v>0</v>
      </c>
      <c r="F264" s="45" t="str">
        <f t="shared" si="56"/>
        <v>-</v>
      </c>
    </row>
    <row r="265" spans="1:6" ht="22.8" x14ac:dyDescent="0.25">
      <c r="A265" s="63">
        <v>3712</v>
      </c>
      <c r="B265" s="64" t="s">
        <v>571</v>
      </c>
      <c r="C265" s="247" t="s">
        <v>572</v>
      </c>
      <c r="D265" s="194">
        <v>0</v>
      </c>
      <c r="E265" s="194">
        <v>0</v>
      </c>
      <c r="F265" s="45" t="str">
        <f t="shared" si="56"/>
        <v>-</v>
      </c>
    </row>
    <row r="266" spans="1:6" ht="12" x14ac:dyDescent="0.25">
      <c r="A266" s="63" t="s">
        <v>573</v>
      </c>
      <c r="B266" s="64" t="s">
        <v>574</v>
      </c>
      <c r="C266" s="247" t="s">
        <v>573</v>
      </c>
      <c r="D266" s="194">
        <v>0</v>
      </c>
      <c r="E266" s="194">
        <v>0</v>
      </c>
      <c r="F266" s="45" t="str">
        <f t="shared" si="56"/>
        <v>-</v>
      </c>
    </row>
    <row r="267" spans="1:6" ht="12"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7" t="s">
        <v>582</v>
      </c>
      <c r="D270" s="194">
        <v>0</v>
      </c>
      <c r="E270" s="194">
        <v>0</v>
      </c>
      <c r="F270" s="45" t="str">
        <f t="shared" si="59"/>
        <v>-</v>
      </c>
    </row>
    <row r="271" spans="1:6" ht="12.75" customHeight="1" x14ac:dyDescent="0.25">
      <c r="A271" s="63">
        <v>3722</v>
      </c>
      <c r="B271" s="65" t="s">
        <v>583</v>
      </c>
      <c r="C271" s="247" t="s">
        <v>584</v>
      </c>
      <c r="D271" s="194">
        <v>0</v>
      </c>
      <c r="E271" s="194">
        <v>0</v>
      </c>
      <c r="F271" s="45" t="str">
        <f t="shared" si="59"/>
        <v>-</v>
      </c>
    </row>
    <row r="272" spans="1:6" ht="12.75" customHeight="1" x14ac:dyDescent="0.25">
      <c r="A272" s="63" t="s">
        <v>585</v>
      </c>
      <c r="B272" s="65" t="s">
        <v>586</v>
      </c>
      <c r="C272" s="247" t="s">
        <v>585</v>
      </c>
      <c r="D272" s="194">
        <v>0</v>
      </c>
      <c r="E272" s="194">
        <v>0</v>
      </c>
      <c r="F272" s="45" t="str">
        <f t="shared" si="59"/>
        <v>-</v>
      </c>
    </row>
    <row r="273" spans="1:6" ht="22.8" x14ac:dyDescent="0.25">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47" t="s">
        <v>590</v>
      </c>
      <c r="D274" s="60">
        <f t="shared" ref="D274:E274" si="62">SUM(D275:D277)</f>
        <v>0</v>
      </c>
      <c r="E274" s="60">
        <f t="shared" si="62"/>
        <v>0</v>
      </c>
      <c r="F274" s="45" t="str">
        <f t="shared" si="61"/>
        <v>-</v>
      </c>
    </row>
    <row r="275" spans="1:6" ht="12.75" customHeight="1" x14ac:dyDescent="0.25">
      <c r="A275" s="63">
        <v>3811</v>
      </c>
      <c r="B275" s="64" t="s">
        <v>591</v>
      </c>
      <c r="C275" s="247" t="s">
        <v>592</v>
      </c>
      <c r="D275" s="194">
        <v>0</v>
      </c>
      <c r="E275" s="194">
        <v>0</v>
      </c>
      <c r="F275" s="45" t="str">
        <f t="shared" si="61"/>
        <v>-</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0</v>
      </c>
      <c r="E277" s="194">
        <v>0</v>
      </c>
      <c r="F277" s="45" t="str">
        <f t="shared" si="61"/>
        <v>-</v>
      </c>
    </row>
    <row r="278" spans="1:6" ht="12.75" customHeight="1" x14ac:dyDescent="0.25">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7" t="s">
        <v>600</v>
      </c>
      <c r="D279" s="194">
        <v>0</v>
      </c>
      <c r="E279" s="194">
        <v>0</v>
      </c>
      <c r="F279" s="45" t="str">
        <f t="shared" si="64"/>
        <v>-</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2.8"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7" t="s">
        <v>610</v>
      </c>
      <c r="D284" s="194">
        <v>0</v>
      </c>
      <c r="E284" s="194">
        <v>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0</v>
      </c>
      <c r="E289" s="60">
        <f t="shared" si="67"/>
        <v>0</v>
      </c>
      <c r="F289" s="45" t="str">
        <f t="shared" si="66"/>
        <v>-</v>
      </c>
    </row>
    <row r="290" spans="1:6" ht="22.8" x14ac:dyDescent="0.25">
      <c r="A290" s="63">
        <v>3861</v>
      </c>
      <c r="B290" s="64" t="s">
        <v>620</v>
      </c>
      <c r="C290" s="247" t="s">
        <v>621</v>
      </c>
      <c r="D290" s="194">
        <v>0</v>
      </c>
      <c r="E290" s="194">
        <v>0</v>
      </c>
      <c r="F290" s="45" t="str">
        <f t="shared" si="66"/>
        <v>-</v>
      </c>
    </row>
    <row r="291" spans="1:6" ht="22.8"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2.8"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2706818.5</v>
      </c>
      <c r="E299" s="60">
        <f>E152-E297+E298</f>
        <v>3314922.55</v>
      </c>
      <c r="F299" s="45">
        <f t="shared" si="68"/>
        <v>122.46563816524822</v>
      </c>
    </row>
    <row r="300" spans="1:6" ht="12.75" customHeight="1" x14ac:dyDescent="0.25">
      <c r="A300" s="63" t="s">
        <v>630</v>
      </c>
      <c r="B300" s="64" t="s">
        <v>641</v>
      </c>
      <c r="C300" s="247" t="s">
        <v>642</v>
      </c>
      <c r="D300" s="60">
        <f>IF(D6&gt;=D299,D6-D299,0)</f>
        <v>12063.149999999907</v>
      </c>
      <c r="E300" s="60">
        <f>IF(E6&gt;=E299,E6-E299,0)</f>
        <v>44296.760000000242</v>
      </c>
      <c r="F300" s="45">
        <f t="shared" si="68"/>
        <v>367.20723857367756</v>
      </c>
    </row>
    <row r="301" spans="1:6" ht="12.75" customHeight="1" x14ac:dyDescent="0.25">
      <c r="A301" s="63" t="s">
        <v>630</v>
      </c>
      <c r="B301" s="64" t="s">
        <v>643</v>
      </c>
      <c r="C301" s="247" t="s">
        <v>644</v>
      </c>
      <c r="D301" s="60">
        <f>IF(D299&gt;=D6,D299-D6,0)</f>
        <v>0</v>
      </c>
      <c r="E301" s="60">
        <f>IF(E299&gt;=E6,E299-E6,0)</f>
        <v>0</v>
      </c>
      <c r="F301" s="45" t="str">
        <f t="shared" si="68"/>
        <v>-</v>
      </c>
    </row>
    <row r="302" spans="1:6" ht="12.75" customHeight="1" x14ac:dyDescent="0.25">
      <c r="A302" s="63">
        <v>92211</v>
      </c>
      <c r="B302" s="64" t="s">
        <v>645</v>
      </c>
      <c r="C302" s="247" t="s">
        <v>646</v>
      </c>
      <c r="D302" s="194">
        <v>0</v>
      </c>
      <c r="E302" s="194">
        <v>0</v>
      </c>
      <c r="F302" s="45" t="str">
        <f t="shared" si="68"/>
        <v>-</v>
      </c>
    </row>
    <row r="303" spans="1:6" ht="12.75" customHeight="1" x14ac:dyDescent="0.25">
      <c r="A303" s="63">
        <v>92221</v>
      </c>
      <c r="B303" s="64" t="s">
        <v>647</v>
      </c>
      <c r="C303" s="247" t="s">
        <v>648</v>
      </c>
      <c r="D303" s="194">
        <v>144657.82</v>
      </c>
      <c r="E303" s="325">
        <v>191211.93</v>
      </c>
      <c r="F303" s="45">
        <f t="shared" si="68"/>
        <v>132.18222837866628</v>
      </c>
    </row>
    <row r="304" spans="1:6" ht="12.75" customHeight="1" x14ac:dyDescent="0.25">
      <c r="A304" s="63">
        <v>96</v>
      </c>
      <c r="B304" s="220" t="s">
        <v>649</v>
      </c>
      <c r="C304" s="247" t="s">
        <v>650</v>
      </c>
      <c r="D304" s="194">
        <v>50156.33</v>
      </c>
      <c r="E304" s="194">
        <v>38478.75</v>
      </c>
      <c r="F304" s="45">
        <f t="shared" si="68"/>
        <v>76.717634643523553</v>
      </c>
    </row>
    <row r="305" spans="1:6" ht="12" x14ac:dyDescent="0.25">
      <c r="A305" s="63">
        <v>9661</v>
      </c>
      <c r="B305" s="220" t="s">
        <v>651</v>
      </c>
      <c r="C305" s="247" t="s">
        <v>652</v>
      </c>
      <c r="D305" s="194">
        <v>5404.75</v>
      </c>
      <c r="E305" s="194">
        <v>3016</v>
      </c>
      <c r="F305" s="45">
        <f t="shared" si="68"/>
        <v>55.802766085387859</v>
      </c>
    </row>
    <row r="306" spans="1:6" ht="12.75" customHeight="1" x14ac:dyDescent="0.25">
      <c r="A306" s="249" t="s">
        <v>653</v>
      </c>
      <c r="B306" s="184" t="s">
        <v>654</v>
      </c>
      <c r="C306" s="250" t="s">
        <v>653</v>
      </c>
      <c r="D306" s="196">
        <v>0</v>
      </c>
      <c r="E306" s="196">
        <v>0</v>
      </c>
      <c r="F306" s="61" t="str">
        <f t="shared" si="68"/>
        <v>-</v>
      </c>
    </row>
    <row r="307" spans="1:6" s="55" customFormat="1" ht="20.100000000000001" customHeight="1" x14ac:dyDescent="0.25">
      <c r="A307" s="371" t="s">
        <v>655</v>
      </c>
      <c r="B307" s="372"/>
      <c r="C307" s="171"/>
      <c r="D307" s="43"/>
      <c r="E307" s="43"/>
      <c r="F307" s="44"/>
    </row>
    <row r="308" spans="1:6" ht="12.75" customHeight="1" x14ac:dyDescent="0.25">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7" t="s">
        <v>659</v>
      </c>
      <c r="D309" s="60">
        <f t="shared" ref="D309:E309" si="73">D310+D314</f>
        <v>0</v>
      </c>
      <c r="E309" s="60">
        <f t="shared" si="73"/>
        <v>0</v>
      </c>
      <c r="F309" s="45" t="str">
        <f t="shared" si="72"/>
        <v>-</v>
      </c>
    </row>
    <row r="310" spans="1:6" ht="12" x14ac:dyDescent="0.25">
      <c r="A310" s="63">
        <v>711</v>
      </c>
      <c r="B310" s="64" t="s">
        <v>660</v>
      </c>
      <c r="C310" s="247" t="s">
        <v>661</v>
      </c>
      <c r="D310" s="60">
        <f t="shared" ref="D310:E310" si="74">SUM(D311:D313)</f>
        <v>0</v>
      </c>
      <c r="E310" s="60">
        <f t="shared" si="74"/>
        <v>0</v>
      </c>
      <c r="F310" s="45" t="str">
        <f t="shared" si="72"/>
        <v>-</v>
      </c>
    </row>
    <row r="311" spans="1:6" ht="12.75" customHeight="1" x14ac:dyDescent="0.25">
      <c r="A311" s="63">
        <v>7111</v>
      </c>
      <c r="B311" s="64" t="s">
        <v>662</v>
      </c>
      <c r="C311" s="247" t="s">
        <v>663</v>
      </c>
      <c r="D311" s="194">
        <v>0</v>
      </c>
      <c r="E311" s="194">
        <v>0</v>
      </c>
      <c r="F311" s="45" t="str">
        <f t="shared" si="72"/>
        <v>-</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2.8" x14ac:dyDescent="0.25">
      <c r="A321" s="63">
        <v>72</v>
      </c>
      <c r="B321" s="183" t="s">
        <v>682</v>
      </c>
      <c r="C321" s="247" t="s">
        <v>683</v>
      </c>
      <c r="D321" s="60">
        <f t="shared" ref="D321:E321" si="76">D322+D327+D336+D341+D346+D349</f>
        <v>0</v>
      </c>
      <c r="E321" s="60">
        <f t="shared" si="76"/>
        <v>0</v>
      </c>
      <c r="F321" s="45" t="str">
        <f t="shared" si="72"/>
        <v>-</v>
      </c>
    </row>
    <row r="322" spans="1:6" ht="12.75" customHeight="1" x14ac:dyDescent="0.25">
      <c r="A322" s="63">
        <v>721</v>
      </c>
      <c r="B322" s="64" t="s">
        <v>684</v>
      </c>
      <c r="C322" s="247" t="s">
        <v>685</v>
      </c>
      <c r="D322" s="60">
        <f t="shared" ref="D322:E322" si="77">SUM(D323:D326)</f>
        <v>0</v>
      </c>
      <c r="E322" s="60">
        <f t="shared" si="77"/>
        <v>0</v>
      </c>
      <c r="F322" s="45" t="str">
        <f t="shared" si="72"/>
        <v>-</v>
      </c>
    </row>
    <row r="323" spans="1:6" ht="12.75" customHeight="1" x14ac:dyDescent="0.25">
      <c r="A323" s="63">
        <v>7211</v>
      </c>
      <c r="B323" s="64" t="s">
        <v>686</v>
      </c>
      <c r="C323" s="247" t="s">
        <v>687</v>
      </c>
      <c r="D323" s="194">
        <v>0</v>
      </c>
      <c r="E323" s="194">
        <v>0</v>
      </c>
      <c r="F323" s="45" t="str">
        <f t="shared" si="72"/>
        <v>-</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0</v>
      </c>
      <c r="E327" s="60">
        <f t="shared" si="78"/>
        <v>0</v>
      </c>
      <c r="F327" s="45" t="str">
        <f t="shared" si="72"/>
        <v>-</v>
      </c>
    </row>
    <row r="328" spans="1:6" ht="12.75" customHeight="1" x14ac:dyDescent="0.25">
      <c r="A328" s="63">
        <v>7221</v>
      </c>
      <c r="B328" s="64" t="s">
        <v>696</v>
      </c>
      <c r="C328" s="247" t="s">
        <v>697</v>
      </c>
      <c r="D328" s="194">
        <v>0</v>
      </c>
      <c r="E328" s="194">
        <v>0</v>
      </c>
      <c r="F328" s="45" t="str">
        <f t="shared" si="72"/>
        <v>-</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0</v>
      </c>
      <c r="E334" s="194">
        <v>0</v>
      </c>
      <c r="F334" s="45" t="str">
        <f t="shared" si="72"/>
        <v>-</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0</v>
      </c>
      <c r="F336" s="45" t="str">
        <f t="shared" si="72"/>
        <v>-</v>
      </c>
    </row>
    <row r="337" spans="1:6" ht="12.75" customHeight="1" x14ac:dyDescent="0.25">
      <c r="A337" s="63">
        <v>7231</v>
      </c>
      <c r="B337" s="64" t="s">
        <v>714</v>
      </c>
      <c r="C337" s="247" t="s">
        <v>715</v>
      </c>
      <c r="D337" s="194">
        <v>0</v>
      </c>
      <c r="E337" s="194">
        <v>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2.8"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2" x14ac:dyDescent="0.25">
      <c r="A354" s="63">
        <v>73</v>
      </c>
      <c r="B354" s="64" t="s">
        <v>748</v>
      </c>
      <c r="C354" s="247" t="s">
        <v>749</v>
      </c>
      <c r="D354" s="60">
        <f t="shared" ref="D354:E354" si="83">D355</f>
        <v>0</v>
      </c>
      <c r="E354" s="60">
        <f t="shared" si="83"/>
        <v>0</v>
      </c>
      <c r="F354" s="45" t="str">
        <f t="shared" si="72"/>
        <v>-</v>
      </c>
    </row>
    <row r="355" spans="1:6" ht="22.8"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60743.22</v>
      </c>
      <c r="E360" s="60">
        <f t="shared" si="86"/>
        <v>24117.35</v>
      </c>
      <c r="F360" s="45">
        <f t="shared" si="72"/>
        <v>39.703772700887434</v>
      </c>
    </row>
    <row r="361" spans="1:6" ht="12.75" customHeight="1" x14ac:dyDescent="0.25">
      <c r="A361" s="63">
        <v>41</v>
      </c>
      <c r="B361" s="64" t="s">
        <v>762</v>
      </c>
      <c r="C361" s="247" t="s">
        <v>763</v>
      </c>
      <c r="D361" s="60">
        <f t="shared" ref="D361:E361" si="87">D362+D366</f>
        <v>0</v>
      </c>
      <c r="E361" s="60">
        <f t="shared" si="87"/>
        <v>0</v>
      </c>
      <c r="F361" s="45" t="str">
        <f t="shared" si="72"/>
        <v>-</v>
      </c>
    </row>
    <row r="362" spans="1:6" ht="12.75" customHeight="1" x14ac:dyDescent="0.25">
      <c r="A362" s="63">
        <v>411</v>
      </c>
      <c r="B362" s="64" t="s">
        <v>764</v>
      </c>
      <c r="C362" s="247" t="s">
        <v>765</v>
      </c>
      <c r="D362" s="60">
        <f t="shared" ref="D362:E362" si="88">SUM(D363:D365)</f>
        <v>0</v>
      </c>
      <c r="E362" s="60">
        <f t="shared" si="88"/>
        <v>0</v>
      </c>
      <c r="F362" s="45" t="str">
        <f t="shared" si="72"/>
        <v>-</v>
      </c>
    </row>
    <row r="363" spans="1:6" ht="12.75" customHeight="1" x14ac:dyDescent="0.25">
      <c r="A363" s="63">
        <v>4111</v>
      </c>
      <c r="B363" s="64" t="s">
        <v>662</v>
      </c>
      <c r="C363" s="247" t="s">
        <v>766</v>
      </c>
      <c r="D363" s="194">
        <v>0</v>
      </c>
      <c r="E363" s="194">
        <v>0</v>
      </c>
      <c r="F363" s="45" t="str">
        <f t="shared" si="72"/>
        <v>-</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2.8" x14ac:dyDescent="0.25">
      <c r="A373" s="63">
        <v>42</v>
      </c>
      <c r="B373" s="183" t="s">
        <v>778</v>
      </c>
      <c r="C373" s="247" t="s">
        <v>779</v>
      </c>
      <c r="D373" s="60">
        <f t="shared" ref="D373:E373" si="90">D374+D379+D388+D393+D398+D401</f>
        <v>60743.22</v>
      </c>
      <c r="E373" s="60">
        <f t="shared" si="90"/>
        <v>24117.35</v>
      </c>
      <c r="F373" s="45">
        <f t="shared" si="72"/>
        <v>39.703772700887434</v>
      </c>
    </row>
    <row r="374" spans="1:6" ht="12.75" customHeight="1" x14ac:dyDescent="0.25">
      <c r="A374" s="63">
        <v>421</v>
      </c>
      <c r="B374" s="64" t="s">
        <v>780</v>
      </c>
      <c r="C374" s="247" t="s">
        <v>781</v>
      </c>
      <c r="D374" s="60">
        <f t="shared" ref="D374:E374" si="91">SUM(D375:D378)</f>
        <v>0</v>
      </c>
      <c r="E374" s="60">
        <f t="shared" si="91"/>
        <v>0</v>
      </c>
      <c r="F374" s="45" t="str">
        <f t="shared" si="72"/>
        <v>-</v>
      </c>
    </row>
    <row r="375" spans="1:6" ht="12.75" customHeight="1" x14ac:dyDescent="0.25">
      <c r="A375" s="63">
        <v>4211</v>
      </c>
      <c r="B375" s="64" t="s">
        <v>686</v>
      </c>
      <c r="C375" s="247" t="s">
        <v>782</v>
      </c>
      <c r="D375" s="194">
        <v>0</v>
      </c>
      <c r="E375" s="194">
        <v>0</v>
      </c>
      <c r="F375" s="45" t="str">
        <f t="shared" si="72"/>
        <v>-</v>
      </c>
    </row>
    <row r="376" spans="1:6" ht="12.75" customHeight="1" x14ac:dyDescent="0.25">
      <c r="A376" s="63">
        <v>4212</v>
      </c>
      <c r="B376" s="64" t="s">
        <v>688</v>
      </c>
      <c r="C376" s="247" t="s">
        <v>783</v>
      </c>
      <c r="D376" s="194">
        <v>0</v>
      </c>
      <c r="E376" s="194">
        <v>0</v>
      </c>
      <c r="F376" s="45" t="str">
        <f t="shared" si="72"/>
        <v>-</v>
      </c>
    </row>
    <row r="377" spans="1:6" ht="12.75" customHeight="1" x14ac:dyDescent="0.25">
      <c r="A377" s="63">
        <v>4213</v>
      </c>
      <c r="B377" s="64" t="s">
        <v>690</v>
      </c>
      <c r="C377" s="247" t="s">
        <v>784</v>
      </c>
      <c r="D377" s="194">
        <v>0</v>
      </c>
      <c r="E377" s="194">
        <v>0</v>
      </c>
      <c r="F377" s="45" t="str">
        <f t="shared" si="72"/>
        <v>-</v>
      </c>
    </row>
    <row r="378" spans="1:6" ht="12.75" customHeight="1" x14ac:dyDescent="0.25">
      <c r="A378" s="63">
        <v>4214</v>
      </c>
      <c r="B378" s="64" t="s">
        <v>692</v>
      </c>
      <c r="C378" s="247" t="s">
        <v>785</v>
      </c>
      <c r="D378" s="194">
        <v>0</v>
      </c>
      <c r="E378" s="194">
        <v>0</v>
      </c>
      <c r="F378" s="45" t="str">
        <f t="shared" si="72"/>
        <v>-</v>
      </c>
    </row>
    <row r="379" spans="1:6" ht="12.75" customHeight="1" x14ac:dyDescent="0.25">
      <c r="A379" s="63">
        <v>422</v>
      </c>
      <c r="B379" s="64" t="s">
        <v>786</v>
      </c>
      <c r="C379" s="247" t="s">
        <v>787</v>
      </c>
      <c r="D379" s="60">
        <f t="shared" ref="D379:E379" si="92">SUM(D380:D387)</f>
        <v>36243.22</v>
      </c>
      <c r="E379" s="60">
        <f t="shared" si="92"/>
        <v>24117.35</v>
      </c>
      <c r="F379" s="45">
        <f t="shared" si="72"/>
        <v>66.543066537686215</v>
      </c>
    </row>
    <row r="380" spans="1:6" ht="12.75" customHeight="1" x14ac:dyDescent="0.25">
      <c r="A380" s="63">
        <v>4221</v>
      </c>
      <c r="B380" s="64" t="s">
        <v>696</v>
      </c>
      <c r="C380" s="247" t="s">
        <v>788</v>
      </c>
      <c r="D380" s="194">
        <v>6637.58</v>
      </c>
      <c r="E380" s="194">
        <v>5850</v>
      </c>
      <c r="F380" s="45">
        <f t="shared" si="72"/>
        <v>88.134530958572256</v>
      </c>
    </row>
    <row r="381" spans="1:6" ht="12.75" customHeight="1" x14ac:dyDescent="0.25">
      <c r="A381" s="63">
        <v>4222</v>
      </c>
      <c r="B381" s="64" t="s">
        <v>789</v>
      </c>
      <c r="C381" s="247" t="s">
        <v>790</v>
      </c>
      <c r="D381" s="194">
        <v>0</v>
      </c>
      <c r="E381" s="194">
        <v>0</v>
      </c>
      <c r="F381" s="45" t="str">
        <f t="shared" si="72"/>
        <v>-</v>
      </c>
    </row>
    <row r="382" spans="1:6" ht="12.75" customHeight="1" x14ac:dyDescent="0.25">
      <c r="A382" s="63">
        <v>4223</v>
      </c>
      <c r="B382" s="64" t="s">
        <v>700</v>
      </c>
      <c r="C382" s="247" t="s">
        <v>791</v>
      </c>
      <c r="D382" s="194">
        <v>0</v>
      </c>
      <c r="E382" s="194">
        <v>0</v>
      </c>
      <c r="F382" s="45" t="str">
        <f t="shared" si="72"/>
        <v>-</v>
      </c>
    </row>
    <row r="383" spans="1:6" ht="12.75" customHeight="1" x14ac:dyDescent="0.25">
      <c r="A383" s="63">
        <v>4224</v>
      </c>
      <c r="B383" s="64" t="s">
        <v>702</v>
      </c>
      <c r="C383" s="247" t="s">
        <v>792</v>
      </c>
      <c r="D383" s="194">
        <v>0</v>
      </c>
      <c r="E383" s="194">
        <v>0</v>
      </c>
      <c r="F383" s="45" t="str">
        <f t="shared" si="72"/>
        <v>-</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0</v>
      </c>
      <c r="E385" s="194">
        <v>0</v>
      </c>
      <c r="F385" s="45" t="str">
        <f t="shared" si="72"/>
        <v>-</v>
      </c>
    </row>
    <row r="386" spans="1:6" ht="12.75" customHeight="1" x14ac:dyDescent="0.25">
      <c r="A386" s="63">
        <v>4227</v>
      </c>
      <c r="B386" s="183" t="s">
        <v>708</v>
      </c>
      <c r="C386" s="247" t="s">
        <v>795</v>
      </c>
      <c r="D386" s="194">
        <v>29605.64</v>
      </c>
      <c r="E386" s="194">
        <v>18267.349999999999</v>
      </c>
      <c r="F386" s="45">
        <f t="shared" si="72"/>
        <v>61.702263487632756</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24500</v>
      </c>
      <c r="E388" s="60">
        <f t="shared" si="93"/>
        <v>0</v>
      </c>
      <c r="F388" s="45">
        <f t="shared" si="72"/>
        <v>0</v>
      </c>
    </row>
    <row r="389" spans="1:6" ht="12.75" customHeight="1" x14ac:dyDescent="0.25">
      <c r="A389" s="63">
        <v>4231</v>
      </c>
      <c r="B389" s="64" t="s">
        <v>714</v>
      </c>
      <c r="C389" s="247" t="s">
        <v>799</v>
      </c>
      <c r="D389" s="194">
        <v>24500</v>
      </c>
      <c r="E389" s="194"/>
      <c r="F389" s="45">
        <f t="shared" si="72"/>
        <v>0</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0</v>
      </c>
      <c r="E393" s="60">
        <f t="shared" si="94"/>
        <v>0</v>
      </c>
      <c r="F393" s="45" t="str">
        <f t="shared" si="72"/>
        <v>-</v>
      </c>
    </row>
    <row r="394" spans="1:6" ht="12.75" customHeight="1" x14ac:dyDescent="0.25">
      <c r="A394" s="63">
        <v>4241</v>
      </c>
      <c r="B394" s="64" t="s">
        <v>805</v>
      </c>
      <c r="C394" s="247" t="s">
        <v>806</v>
      </c>
      <c r="D394" s="194">
        <v>0</v>
      </c>
      <c r="E394" s="194">
        <v>0</v>
      </c>
      <c r="F394" s="45" t="str">
        <f t="shared" si="72"/>
        <v>-</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0</v>
      </c>
      <c r="E401" s="60">
        <f t="shared" si="96"/>
        <v>0</v>
      </c>
      <c r="F401" s="45" t="str">
        <f t="shared" si="72"/>
        <v>-</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v>0</v>
      </c>
      <c r="E403" s="194">
        <v>0</v>
      </c>
      <c r="F403" s="45" t="str">
        <f t="shared" si="72"/>
        <v>-</v>
      </c>
    </row>
    <row r="404" spans="1:6" ht="12.75" customHeight="1" x14ac:dyDescent="0.25">
      <c r="A404" s="63">
        <v>4263</v>
      </c>
      <c r="B404" s="64" t="s">
        <v>744</v>
      </c>
      <c r="C404" s="247" t="s">
        <v>819</v>
      </c>
      <c r="D404" s="194">
        <v>0</v>
      </c>
      <c r="E404" s="194">
        <v>0</v>
      </c>
      <c r="F404" s="45" t="str">
        <f t="shared" si="72"/>
        <v>-</v>
      </c>
    </row>
    <row r="405" spans="1:6" ht="12.75" customHeight="1" x14ac:dyDescent="0.25">
      <c r="A405" s="63">
        <v>4264</v>
      </c>
      <c r="B405" s="64" t="s">
        <v>746</v>
      </c>
      <c r="C405" s="247" t="s">
        <v>820</v>
      </c>
      <c r="D405" s="194">
        <v>0</v>
      </c>
      <c r="E405" s="194">
        <v>0</v>
      </c>
      <c r="F405" s="45" t="str">
        <f t="shared" si="72"/>
        <v>-</v>
      </c>
    </row>
    <row r="406" spans="1:6" ht="12"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0</v>
      </c>
      <c r="E412" s="60">
        <f t="shared" si="100"/>
        <v>0</v>
      </c>
      <c r="F412" s="45" t="str">
        <f t="shared" si="72"/>
        <v>-</v>
      </c>
    </row>
    <row r="413" spans="1:6" ht="12.75" customHeight="1" x14ac:dyDescent="0.25">
      <c r="A413" s="63">
        <v>451</v>
      </c>
      <c r="B413" s="64" t="s">
        <v>833</v>
      </c>
      <c r="C413" s="247" t="s">
        <v>834</v>
      </c>
      <c r="D413" s="194">
        <v>0</v>
      </c>
      <c r="E413" s="194">
        <v>0</v>
      </c>
      <c r="F413" s="45" t="str">
        <f t="shared" si="72"/>
        <v>-</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60743.22</v>
      </c>
      <c r="E418" s="60">
        <f t="shared" si="102"/>
        <v>24117.35</v>
      </c>
      <c r="F418" s="45">
        <f t="shared" si="72"/>
        <v>39.703772700887434</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0</v>
      </c>
      <c r="E420" s="194">
        <v>0</v>
      </c>
      <c r="F420" s="45" t="str">
        <f t="shared" si="72"/>
        <v>-</v>
      </c>
    </row>
    <row r="421" spans="1:6" ht="12.75" customHeight="1" x14ac:dyDescent="0.25">
      <c r="A421" s="63">
        <v>97</v>
      </c>
      <c r="B421" s="220" t="s">
        <v>849</v>
      </c>
      <c r="C421" s="247" t="s">
        <v>850</v>
      </c>
      <c r="D421" s="194">
        <v>0</v>
      </c>
      <c r="E421" s="194">
        <v>0</v>
      </c>
      <c r="F421" s="45" t="str">
        <f t="shared" si="72"/>
        <v>-</v>
      </c>
    </row>
    <row r="422" spans="1:6" ht="12.75" customHeight="1" x14ac:dyDescent="0.25">
      <c r="A422" s="63" t="s">
        <v>630</v>
      </c>
      <c r="B422" s="64" t="s">
        <v>851</v>
      </c>
      <c r="C422" s="247" t="s">
        <v>852</v>
      </c>
      <c r="D422" s="60">
        <f>D6+D308</f>
        <v>2718881.65</v>
      </c>
      <c r="E422" s="60">
        <f>E6+E308</f>
        <v>3359219.31</v>
      </c>
      <c r="F422" s="45">
        <f t="shared" si="72"/>
        <v>123.55150912876256</v>
      </c>
    </row>
    <row r="423" spans="1:6" ht="12.75" customHeight="1" x14ac:dyDescent="0.25">
      <c r="A423" s="63" t="s">
        <v>630</v>
      </c>
      <c r="B423" s="64" t="s">
        <v>853</v>
      </c>
      <c r="C423" s="247" t="s">
        <v>854</v>
      </c>
      <c r="D423" s="60">
        <f t="shared" ref="D423:E423" si="103">D299+D360</f>
        <v>2767561.72</v>
      </c>
      <c r="E423" s="60">
        <f t="shared" si="103"/>
        <v>3339039.9</v>
      </c>
      <c r="F423" s="45">
        <f t="shared" si="72"/>
        <v>120.64915755519266</v>
      </c>
    </row>
    <row r="424" spans="1:6" ht="12.75" customHeight="1" x14ac:dyDescent="0.25">
      <c r="A424" s="63" t="s">
        <v>630</v>
      </c>
      <c r="B424" s="64" t="s">
        <v>855</v>
      </c>
      <c r="C424" s="247" t="s">
        <v>856</v>
      </c>
      <c r="D424" s="60">
        <f t="shared" ref="D424:E424" si="104">IF(D422&gt;=D423,D422-D423,0)</f>
        <v>0</v>
      </c>
      <c r="E424" s="60">
        <f t="shared" si="104"/>
        <v>20179.410000000149</v>
      </c>
      <c r="F424" s="45" t="str">
        <f t="shared" si="72"/>
        <v>-</v>
      </c>
    </row>
    <row r="425" spans="1:6" ht="12.75" customHeight="1" x14ac:dyDescent="0.25">
      <c r="A425" s="63" t="s">
        <v>630</v>
      </c>
      <c r="B425" s="64" t="s">
        <v>857</v>
      </c>
      <c r="C425" s="247" t="s">
        <v>858</v>
      </c>
      <c r="D425" s="60">
        <f t="shared" ref="D425:E425" si="105">IF(D423&gt;=D422,D423-D422,0)</f>
        <v>48680.070000000298</v>
      </c>
      <c r="E425" s="60">
        <f t="shared" si="105"/>
        <v>0</v>
      </c>
      <c r="F425" s="45">
        <f t="shared" si="72"/>
        <v>0</v>
      </c>
    </row>
    <row r="426" spans="1:6" ht="12.75" customHeight="1" x14ac:dyDescent="0.25">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5">
      <c r="A427" s="251" t="s">
        <v>859</v>
      </c>
      <c r="B427" s="64" t="s">
        <v>862</v>
      </c>
      <c r="C427" s="252" t="s">
        <v>863</v>
      </c>
      <c r="D427" s="60">
        <f t="shared" ref="D427:E427" si="107">IF(D303-D302+D420-D419&gt;=0,D303-D302+D420-D419,0)</f>
        <v>144657.82</v>
      </c>
      <c r="E427" s="60">
        <f t="shared" si="107"/>
        <v>191211.93</v>
      </c>
      <c r="F427" s="45">
        <f t="shared" si="72"/>
        <v>132.18222837866628</v>
      </c>
    </row>
    <row r="428" spans="1:6" ht="22.8" x14ac:dyDescent="0.25">
      <c r="A428" s="249" t="s">
        <v>864</v>
      </c>
      <c r="B428" s="243" t="s">
        <v>865</v>
      </c>
      <c r="C428" s="250" t="s">
        <v>866</v>
      </c>
      <c r="D428" s="81">
        <f t="shared" ref="D428:E428" si="108">D304+D421</f>
        <v>50156.33</v>
      </c>
      <c r="E428" s="81">
        <f t="shared" si="108"/>
        <v>38478.75</v>
      </c>
      <c r="F428" s="61">
        <f t="shared" si="72"/>
        <v>76.717634643523553</v>
      </c>
    </row>
    <row r="429" spans="1:6" s="55" customFormat="1" ht="20.100000000000001" customHeight="1" x14ac:dyDescent="0.25">
      <c r="A429" s="371" t="s">
        <v>867</v>
      </c>
      <c r="B429" s="372"/>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2.8" x14ac:dyDescent="0.25">
      <c r="A431" s="63">
        <v>81</v>
      </c>
      <c r="B431" s="182" t="s">
        <v>870</v>
      </c>
      <c r="C431" s="247" t="s">
        <v>871</v>
      </c>
      <c r="D431" s="60">
        <f t="shared" ref="D431:E431" si="110">D432+D437+D440+D444+D445+D452+D457+D465</f>
        <v>0</v>
      </c>
      <c r="E431" s="60">
        <f t="shared" si="110"/>
        <v>0</v>
      </c>
      <c r="F431" s="45" t="str">
        <f t="shared" si="109"/>
        <v>-</v>
      </c>
    </row>
    <row r="432" spans="1:6" ht="22.8"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2.8" x14ac:dyDescent="0.25">
      <c r="A437" s="63">
        <v>812</v>
      </c>
      <c r="B437" s="64" t="s">
        <v>882</v>
      </c>
      <c r="C437" s="247" t="s">
        <v>883</v>
      </c>
      <c r="D437" s="60">
        <f t="shared" ref="D437:E437" si="112">SUM(D438:D439)</f>
        <v>0</v>
      </c>
      <c r="E437" s="60">
        <f t="shared" si="112"/>
        <v>0</v>
      </c>
      <c r="F437" s="45" t="str">
        <f t="shared" si="109"/>
        <v>-</v>
      </c>
    </row>
    <row r="438" spans="1:6" ht="22.8" x14ac:dyDescent="0.25">
      <c r="A438" s="63">
        <v>8121</v>
      </c>
      <c r="B438" s="183" t="s">
        <v>884</v>
      </c>
      <c r="C438" s="247" t="s">
        <v>885</v>
      </c>
      <c r="D438" s="194">
        <v>0</v>
      </c>
      <c r="E438" s="194">
        <v>0</v>
      </c>
      <c r="F438" s="45" t="str">
        <f t="shared" si="109"/>
        <v>-</v>
      </c>
    </row>
    <row r="439" spans="1:6" ht="22.8" x14ac:dyDescent="0.25">
      <c r="A439" s="63">
        <v>8122</v>
      </c>
      <c r="B439" s="183" t="s">
        <v>886</v>
      </c>
      <c r="C439" s="247" t="s">
        <v>887</v>
      </c>
      <c r="D439" s="194">
        <v>0</v>
      </c>
      <c r="E439" s="194">
        <v>0</v>
      </c>
      <c r="F439" s="45" t="str">
        <f t="shared" si="109"/>
        <v>-</v>
      </c>
    </row>
    <row r="440" spans="1:6" ht="22.8"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2" x14ac:dyDescent="0.25">
      <c r="A444" s="63">
        <v>814</v>
      </c>
      <c r="B444" s="183" t="s">
        <v>896</v>
      </c>
      <c r="C444" s="247" t="s">
        <v>897</v>
      </c>
      <c r="D444" s="194">
        <v>0</v>
      </c>
      <c r="E444" s="194">
        <v>0</v>
      </c>
      <c r="F444" s="45" t="str">
        <f t="shared" si="109"/>
        <v>-</v>
      </c>
    </row>
    <row r="445" spans="1:6" ht="22.8"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2" x14ac:dyDescent="0.25">
      <c r="A447" s="63">
        <v>8154</v>
      </c>
      <c r="B447" s="64" t="s">
        <v>902</v>
      </c>
      <c r="C447" s="247" t="s">
        <v>903</v>
      </c>
      <c r="D447" s="194">
        <v>0</v>
      </c>
      <c r="E447" s="194">
        <v>0</v>
      </c>
      <c r="F447" s="45" t="str">
        <f t="shared" si="109"/>
        <v>-</v>
      </c>
    </row>
    <row r="448" spans="1:6" ht="22.8"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2.8"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22.8" x14ac:dyDescent="0.25">
      <c r="A463" s="63">
        <v>8176</v>
      </c>
      <c r="B463" s="64" t="s">
        <v>934</v>
      </c>
      <c r="C463" s="247" t="s">
        <v>935</v>
      </c>
      <c r="D463" s="194">
        <v>0</v>
      </c>
      <c r="E463" s="194">
        <v>0</v>
      </c>
      <c r="F463" s="45" t="str">
        <f t="shared" si="109"/>
        <v>-</v>
      </c>
    </row>
    <row r="464" spans="1:6" ht="12"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2.8"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2.8" x14ac:dyDescent="0.25">
      <c r="A479" s="63">
        <v>83</v>
      </c>
      <c r="B479" s="65" t="s">
        <v>966</v>
      </c>
      <c r="C479" s="247" t="s">
        <v>967</v>
      </c>
      <c r="D479" s="60">
        <f t="shared" ref="D479:E479" si="122">D480+D484+D485+D488</f>
        <v>0</v>
      </c>
      <c r="E479" s="60">
        <f t="shared" si="122"/>
        <v>0</v>
      </c>
      <c r="F479" s="45" t="str">
        <f t="shared" si="109"/>
        <v>-</v>
      </c>
    </row>
    <row r="480" spans="1:6" ht="22.8"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12" x14ac:dyDescent="0.25">
      <c r="A484" s="63">
        <v>832</v>
      </c>
      <c r="B484" s="183" t="s">
        <v>976</v>
      </c>
      <c r="C484" s="247" t="s">
        <v>977</v>
      </c>
      <c r="D484" s="194">
        <v>0</v>
      </c>
      <c r="E484" s="194">
        <v>0</v>
      </c>
      <c r="F484" s="45" t="str">
        <f t="shared" si="109"/>
        <v>-</v>
      </c>
    </row>
    <row r="485" spans="1:6" ht="22.8" x14ac:dyDescent="0.25">
      <c r="A485" s="63">
        <v>833</v>
      </c>
      <c r="B485" s="64" t="s">
        <v>978</v>
      </c>
      <c r="C485" s="247" t="s">
        <v>979</v>
      </c>
      <c r="D485" s="60">
        <f t="shared" ref="D485:E485" si="124">SUM(D486:D487)</f>
        <v>0</v>
      </c>
      <c r="E485" s="60">
        <f t="shared" si="124"/>
        <v>0</v>
      </c>
      <c r="F485" s="45" t="str">
        <f t="shared" si="109"/>
        <v>-</v>
      </c>
    </row>
    <row r="486" spans="1:6" ht="22.8"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2.8"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2.8"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2.8"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2.8"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2"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2.8"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2" x14ac:dyDescent="0.25">
      <c r="A521" s="70" t="s">
        <v>1050</v>
      </c>
      <c r="B521" s="65" t="s">
        <v>1051</v>
      </c>
      <c r="C521" s="278" t="s">
        <v>1050</v>
      </c>
      <c r="D521" s="192">
        <v>0</v>
      </c>
      <c r="E521" s="192">
        <v>0</v>
      </c>
      <c r="F521" s="71" t="str">
        <f t="shared" si="109"/>
        <v>-</v>
      </c>
    </row>
    <row r="522" spans="1:6" ht="22.8"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0</v>
      </c>
      <c r="E535" s="60">
        <f>E536+E571+E584+E597+E629</f>
        <v>0</v>
      </c>
      <c r="F535" s="45" t="str">
        <f t="shared" si="109"/>
        <v>-</v>
      </c>
    </row>
    <row r="536" spans="1:6" ht="22.8" x14ac:dyDescent="0.25">
      <c r="A536" s="63">
        <v>51</v>
      </c>
      <c r="B536" s="65" t="s">
        <v>1080</v>
      </c>
      <c r="C536" s="247" t="s">
        <v>1081</v>
      </c>
      <c r="D536" s="60">
        <f>D537+D542+D545+D549+D550+D557+D562+D570</f>
        <v>0</v>
      </c>
      <c r="E536" s="60">
        <f>E537+E542+E545+E549+E550+E557+E562+E570</f>
        <v>0</v>
      </c>
      <c r="F536" s="45" t="str">
        <f t="shared" si="109"/>
        <v>-</v>
      </c>
    </row>
    <row r="537" spans="1:6" ht="22.8"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2.8" x14ac:dyDescent="0.25">
      <c r="A542" s="63">
        <v>512</v>
      </c>
      <c r="B542" s="183" t="s">
        <v>1092</v>
      </c>
      <c r="C542" s="247" t="s">
        <v>1093</v>
      </c>
      <c r="D542" s="60">
        <f t="shared" ref="D542:E542" si="138">SUM(D543:D544)</f>
        <v>0</v>
      </c>
      <c r="E542" s="60">
        <f t="shared" si="138"/>
        <v>0</v>
      </c>
      <c r="F542" s="45" t="str">
        <f t="shared" si="109"/>
        <v>-</v>
      </c>
    </row>
    <row r="543" spans="1:6" ht="12" x14ac:dyDescent="0.25">
      <c r="A543" s="63">
        <v>5121</v>
      </c>
      <c r="B543" s="64" t="s">
        <v>1094</v>
      </c>
      <c r="C543" s="247" t="s">
        <v>1095</v>
      </c>
      <c r="D543" s="194">
        <v>0</v>
      </c>
      <c r="E543" s="194">
        <v>0</v>
      </c>
      <c r="F543" s="45" t="str">
        <f t="shared" si="109"/>
        <v>-</v>
      </c>
    </row>
    <row r="544" spans="1:6" ht="12" x14ac:dyDescent="0.25">
      <c r="A544" s="63">
        <v>5122</v>
      </c>
      <c r="B544" s="64" t="s">
        <v>1096</v>
      </c>
      <c r="C544" s="247" t="s">
        <v>1097</v>
      </c>
      <c r="D544" s="194">
        <v>0</v>
      </c>
      <c r="E544" s="194">
        <v>0</v>
      </c>
      <c r="F544" s="45" t="str">
        <f t="shared" si="109"/>
        <v>-</v>
      </c>
    </row>
    <row r="545" spans="1:6" ht="22.8"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2.8"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2"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2.8"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2"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2.8"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2.8" x14ac:dyDescent="0.25">
      <c r="A584" s="63">
        <v>53</v>
      </c>
      <c r="B584" s="65" t="s">
        <v>1171</v>
      </c>
      <c r="C584" s="247" t="s">
        <v>1172</v>
      </c>
      <c r="D584" s="60">
        <f t="shared" ref="D584:E584" si="147">D585+D589+D591+D594</f>
        <v>0</v>
      </c>
      <c r="E584" s="60">
        <f t="shared" si="147"/>
        <v>0</v>
      </c>
      <c r="F584" s="45" t="str">
        <f t="shared" si="109"/>
        <v>-</v>
      </c>
    </row>
    <row r="585" spans="1:6" ht="22.8"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2.8" x14ac:dyDescent="0.25">
      <c r="A589" s="63">
        <v>532</v>
      </c>
      <c r="B589" s="65" t="s">
        <v>1178</v>
      </c>
      <c r="C589" s="247" t="s">
        <v>1179</v>
      </c>
      <c r="D589" s="60">
        <f t="shared" ref="D589:E589" si="149">D590</f>
        <v>0</v>
      </c>
      <c r="E589" s="60">
        <f t="shared" si="149"/>
        <v>0</v>
      </c>
      <c r="F589" s="45" t="str">
        <f t="shared" si="109"/>
        <v>-</v>
      </c>
    </row>
    <row r="590" spans="1:6" ht="12.75" customHeight="1" x14ac:dyDescent="0.25">
      <c r="A590" s="63">
        <v>5321</v>
      </c>
      <c r="B590" s="65" t="s">
        <v>1180</v>
      </c>
      <c r="C590" s="247" t="s">
        <v>1181</v>
      </c>
      <c r="D590" s="194">
        <v>0</v>
      </c>
      <c r="E590" s="194">
        <v>0</v>
      </c>
      <c r="F590" s="45" t="str">
        <f t="shared" si="109"/>
        <v>-</v>
      </c>
    </row>
    <row r="591" spans="1:6" ht="22.8" x14ac:dyDescent="0.25">
      <c r="A591" s="63">
        <v>533</v>
      </c>
      <c r="B591" s="65" t="s">
        <v>1182</v>
      </c>
      <c r="C591" s="247" t="s">
        <v>1183</v>
      </c>
      <c r="D591" s="60">
        <f t="shared" ref="D591:E591" si="150">SUM(D592:D593)</f>
        <v>0</v>
      </c>
      <c r="E591" s="60">
        <f t="shared" si="150"/>
        <v>0</v>
      </c>
      <c r="F591" s="45" t="str">
        <f t="shared" si="109"/>
        <v>-</v>
      </c>
    </row>
    <row r="592" spans="1:6" ht="22.8"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2.8"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2.8" x14ac:dyDescent="0.25">
      <c r="A597" s="63">
        <v>54</v>
      </c>
      <c r="B597" s="183" t="s">
        <v>1192</v>
      </c>
      <c r="C597" s="247" t="s">
        <v>1193</v>
      </c>
      <c r="D597" s="60">
        <f t="shared" ref="D597:E597" si="152">D598+D603+D607+D609+D616+D621</f>
        <v>0</v>
      </c>
      <c r="E597" s="60">
        <f t="shared" si="152"/>
        <v>0</v>
      </c>
      <c r="F597" s="45" t="str">
        <f t="shared" si="109"/>
        <v>-</v>
      </c>
    </row>
    <row r="598" spans="1:6" ht="22.8"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2.8"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2" x14ac:dyDescent="0.25">
      <c r="A605" s="63">
        <v>5423</v>
      </c>
      <c r="B605" s="64" t="s">
        <v>1208</v>
      </c>
      <c r="C605" s="247" t="s">
        <v>1209</v>
      </c>
      <c r="D605" s="194">
        <v>0</v>
      </c>
      <c r="E605" s="194">
        <v>0</v>
      </c>
      <c r="F605" s="45" t="str">
        <f t="shared" si="109"/>
        <v>-</v>
      </c>
    </row>
    <row r="606" spans="1:6" ht="22.8" x14ac:dyDescent="0.25">
      <c r="A606" s="63">
        <v>5424</v>
      </c>
      <c r="B606" s="64" t="s">
        <v>1210</v>
      </c>
      <c r="C606" s="247" t="s">
        <v>1211</v>
      </c>
      <c r="D606" s="194">
        <v>0</v>
      </c>
      <c r="E606" s="194">
        <v>0</v>
      </c>
      <c r="F606" s="45" t="str">
        <f t="shared" si="109"/>
        <v>-</v>
      </c>
    </row>
    <row r="607" spans="1:6" ht="22.8"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2.8" x14ac:dyDescent="0.25">
      <c r="A609" s="63">
        <v>544</v>
      </c>
      <c r="B609" s="64" t="s">
        <v>1216</v>
      </c>
      <c r="C609" s="247" t="s">
        <v>1217</v>
      </c>
      <c r="D609" s="60">
        <f t="shared" ref="D609:E609" si="156">SUM(D610:D615)</f>
        <v>0</v>
      </c>
      <c r="E609" s="60">
        <f t="shared" si="156"/>
        <v>0</v>
      </c>
      <c r="F609" s="45" t="str">
        <f t="shared" si="109"/>
        <v>-</v>
      </c>
    </row>
    <row r="610" spans="1:6" ht="22.8" x14ac:dyDescent="0.25">
      <c r="A610" s="63">
        <v>5443</v>
      </c>
      <c r="B610" s="64" t="s">
        <v>1218</v>
      </c>
      <c r="C610" s="247" t="s">
        <v>1219</v>
      </c>
      <c r="D610" s="194">
        <v>0</v>
      </c>
      <c r="E610" s="194">
        <v>0</v>
      </c>
      <c r="F610" s="45" t="str">
        <f t="shared" si="109"/>
        <v>-</v>
      </c>
    </row>
    <row r="611" spans="1:6" ht="22.8" x14ac:dyDescent="0.25">
      <c r="A611" s="63">
        <v>5444</v>
      </c>
      <c r="B611" s="183" t="s">
        <v>1220</v>
      </c>
      <c r="C611" s="247" t="s">
        <v>1221</v>
      </c>
      <c r="D611" s="194">
        <v>0</v>
      </c>
      <c r="E611" s="194">
        <v>0</v>
      </c>
      <c r="F611" s="45" t="str">
        <f t="shared" si="109"/>
        <v>-</v>
      </c>
    </row>
    <row r="612" spans="1:6" ht="22.8"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2" x14ac:dyDescent="0.25">
      <c r="A615" s="63">
        <v>5448</v>
      </c>
      <c r="B615" s="64" t="s">
        <v>1228</v>
      </c>
      <c r="C615" s="247" t="s">
        <v>1229</v>
      </c>
      <c r="D615" s="194">
        <v>0</v>
      </c>
      <c r="E615" s="194">
        <v>0</v>
      </c>
      <c r="F615" s="45" t="str">
        <f t="shared" si="109"/>
        <v>-</v>
      </c>
    </row>
    <row r="616" spans="1:6" ht="22.8" x14ac:dyDescent="0.25">
      <c r="A616" s="63">
        <v>545</v>
      </c>
      <c r="B616" s="64" t="s">
        <v>1230</v>
      </c>
      <c r="C616" s="247" t="s">
        <v>1231</v>
      </c>
      <c r="D616" s="60">
        <f t="shared" ref="D616:E616" si="157">SUM(D617:D620)</f>
        <v>0</v>
      </c>
      <c r="E616" s="60">
        <f t="shared" si="157"/>
        <v>0</v>
      </c>
      <c r="F616" s="45" t="str">
        <f t="shared" si="109"/>
        <v>-</v>
      </c>
    </row>
    <row r="617" spans="1:6" ht="22.8"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2"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2.8" x14ac:dyDescent="0.25">
      <c r="A627" s="63">
        <v>5476</v>
      </c>
      <c r="B627" s="64" t="s">
        <v>1252</v>
      </c>
      <c r="C627" s="247" t="s">
        <v>1253</v>
      </c>
      <c r="D627" s="194">
        <v>0</v>
      </c>
      <c r="E627" s="194">
        <v>0</v>
      </c>
      <c r="F627" s="45" t="str">
        <f t="shared" si="109"/>
        <v>-</v>
      </c>
    </row>
    <row r="628" spans="1:6" ht="12" x14ac:dyDescent="0.25">
      <c r="A628" s="70">
        <v>5477</v>
      </c>
      <c r="B628" s="65" t="s">
        <v>1254</v>
      </c>
      <c r="C628" s="278" t="s">
        <v>1255</v>
      </c>
      <c r="D628" s="192">
        <v>0</v>
      </c>
      <c r="E628" s="192">
        <v>0</v>
      </c>
      <c r="F628" s="71" t="str">
        <f t="shared" si="109"/>
        <v>-</v>
      </c>
    </row>
    <row r="629" spans="1:6" ht="22.8"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2"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0</v>
      </c>
      <c r="E640" s="60">
        <f>IF(E535-E430&gt;=0,E535-E430,0)</f>
        <v>0</v>
      </c>
      <c r="F640" s="45" t="str">
        <f t="shared" si="109"/>
        <v>-</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0</v>
      </c>
      <c r="E642" s="194">
        <v>0</v>
      </c>
      <c r="F642" s="45" t="str">
        <f t="shared" si="109"/>
        <v>-</v>
      </c>
    </row>
    <row r="643" spans="1:6" ht="12.75" customHeight="1" x14ac:dyDescent="0.25">
      <c r="A643" s="63" t="s">
        <v>630</v>
      </c>
      <c r="B643" s="64" t="s">
        <v>1284</v>
      </c>
      <c r="C643" s="247" t="s">
        <v>1285</v>
      </c>
      <c r="D643" s="60">
        <f>D422+D430</f>
        <v>2718881.65</v>
      </c>
      <c r="E643" s="60">
        <f>E422+E430</f>
        <v>3359219.31</v>
      </c>
      <c r="F643" s="45">
        <f t="shared" si="109"/>
        <v>123.55150912876256</v>
      </c>
    </row>
    <row r="644" spans="1:6" ht="12.75" customHeight="1" x14ac:dyDescent="0.25">
      <c r="A644" s="63" t="s">
        <v>630</v>
      </c>
      <c r="B644" s="64" t="s">
        <v>1286</v>
      </c>
      <c r="C644" s="247" t="s">
        <v>1287</v>
      </c>
      <c r="D644" s="60">
        <f>D423+D535</f>
        <v>2767561.72</v>
      </c>
      <c r="E644" s="60">
        <f>E423+E535</f>
        <v>3339039.9</v>
      </c>
      <c r="F644" s="45">
        <f t="shared" si="109"/>
        <v>120.64915755519266</v>
      </c>
    </row>
    <row r="645" spans="1:6" ht="12.75" customHeight="1" x14ac:dyDescent="0.25">
      <c r="A645" s="63" t="s">
        <v>630</v>
      </c>
      <c r="B645" s="64" t="s">
        <v>1288</v>
      </c>
      <c r="C645" s="247" t="s">
        <v>1289</v>
      </c>
      <c r="D645" s="60">
        <f t="shared" ref="D645:E645" si="163">IF(D643&gt;=D644,D643-D644,0)</f>
        <v>0</v>
      </c>
      <c r="E645" s="60">
        <f t="shared" si="163"/>
        <v>20179.410000000149</v>
      </c>
      <c r="F645" s="45" t="str">
        <f t="shared" si="109"/>
        <v>-</v>
      </c>
    </row>
    <row r="646" spans="1:6" ht="12.75" customHeight="1" x14ac:dyDescent="0.25">
      <c r="A646" s="63" t="s">
        <v>630</v>
      </c>
      <c r="B646" s="64" t="s">
        <v>1290</v>
      </c>
      <c r="C646" s="247" t="s">
        <v>1291</v>
      </c>
      <c r="D646" s="60">
        <f t="shared" ref="D646:E646" si="164">IF(D644&gt;=D643,D644-D643,0)</f>
        <v>48680.070000000298</v>
      </c>
      <c r="E646" s="60">
        <f t="shared" si="164"/>
        <v>0</v>
      </c>
      <c r="F646" s="45">
        <f t="shared" si="109"/>
        <v>0</v>
      </c>
    </row>
    <row r="647" spans="1:6" ht="22.8" x14ac:dyDescent="0.25">
      <c r="A647" s="251" t="s">
        <v>1292</v>
      </c>
      <c r="B647" s="64" t="s">
        <v>1293</v>
      </c>
      <c r="C647" s="252" t="s">
        <v>1292</v>
      </c>
      <c r="D647" s="60">
        <f>IF(D426-D427+D641-D642&gt;=0,D426-D427+D641-D642,0)</f>
        <v>0</v>
      </c>
      <c r="E647" s="60">
        <f>IF(E426-E427+E641-E642&gt;=0,E426-E427+E641-E642,0)</f>
        <v>0</v>
      </c>
      <c r="F647" s="45" t="str">
        <f t="shared" si="109"/>
        <v>-</v>
      </c>
    </row>
    <row r="648" spans="1:6" ht="22.8" x14ac:dyDescent="0.25">
      <c r="A648" s="251" t="s">
        <v>1294</v>
      </c>
      <c r="B648" s="64" t="s">
        <v>1295</v>
      </c>
      <c r="C648" s="252" t="s">
        <v>1294</v>
      </c>
      <c r="D648" s="60">
        <f>IF(D427-D426+D642-D641&gt;=0,D427-D426+D642-D641,0)</f>
        <v>144657.82</v>
      </c>
      <c r="E648" s="60">
        <f>IF(E427-E426+E642-E641&gt;=0,E427-E426+E642-E641,0)</f>
        <v>191211.93</v>
      </c>
      <c r="F648" s="45">
        <f t="shared" si="109"/>
        <v>132.18222837866628</v>
      </c>
    </row>
    <row r="649" spans="1:6" ht="22.8" x14ac:dyDescent="0.25">
      <c r="A649" s="63" t="s">
        <v>630</v>
      </c>
      <c r="B649" s="64" t="s">
        <v>1296</v>
      </c>
      <c r="C649" s="247" t="s">
        <v>1297</v>
      </c>
      <c r="D649" s="60">
        <f t="shared" ref="D649:E649" si="165">IF(D645+D647-D646-D648&gt;=0,D645+D647-D646-D648,0)</f>
        <v>0</v>
      </c>
      <c r="E649" s="60">
        <f t="shared" si="165"/>
        <v>0</v>
      </c>
      <c r="F649" s="45" t="str">
        <f t="shared" si="109"/>
        <v>-</v>
      </c>
    </row>
    <row r="650" spans="1:6" ht="22.8" x14ac:dyDescent="0.25">
      <c r="A650" s="63" t="s">
        <v>630</v>
      </c>
      <c r="B650" s="64" t="s">
        <v>1298</v>
      </c>
      <c r="C650" s="247" t="s">
        <v>1299</v>
      </c>
      <c r="D650" s="60">
        <f t="shared" ref="D650:E650" si="166">IF(D646+D648-D645-D647&gt;=0,D646+D648-D645-D647,0)</f>
        <v>193337.89000000031</v>
      </c>
      <c r="E650" s="60">
        <f t="shared" si="166"/>
        <v>171032.51999999984</v>
      </c>
      <c r="F650" s="45">
        <f t="shared" si="109"/>
        <v>88.463011570054675</v>
      </c>
    </row>
    <row r="651" spans="1:6" ht="22.8" x14ac:dyDescent="0.25">
      <c r="A651" s="249" t="s">
        <v>1300</v>
      </c>
      <c r="B651" s="184" t="s">
        <v>1301</v>
      </c>
      <c r="C651" s="250" t="s">
        <v>1300</v>
      </c>
      <c r="D651" s="196">
        <v>0</v>
      </c>
      <c r="E651" s="196">
        <v>0</v>
      </c>
      <c r="F651" s="61" t="str">
        <f t="shared" si="109"/>
        <v>-</v>
      </c>
    </row>
    <row r="652" spans="1:6" s="55" customFormat="1" ht="20.100000000000001" customHeight="1" x14ac:dyDescent="0.25">
      <c r="A652" s="371" t="s">
        <v>1302</v>
      </c>
      <c r="B652" s="372"/>
      <c r="C652" s="171"/>
      <c r="D652" s="43"/>
      <c r="E652" s="43"/>
      <c r="F652" s="44"/>
    </row>
    <row r="653" spans="1:6" ht="12.75" customHeight="1" x14ac:dyDescent="0.25">
      <c r="A653" s="63">
        <v>11</v>
      </c>
      <c r="B653" s="64" t="s">
        <v>1303</v>
      </c>
      <c r="C653" s="247" t="s">
        <v>1304</v>
      </c>
      <c r="D653" s="194">
        <v>0</v>
      </c>
      <c r="E653" s="194">
        <v>0</v>
      </c>
      <c r="F653" s="45" t="str">
        <f t="shared" ref="F653:F740" si="167">IF(D653&lt;&gt;0,IF(E653/D653&gt;=100,"&gt;&gt;100",E653/D653*100),"-")</f>
        <v>-</v>
      </c>
    </row>
    <row r="654" spans="1:6" ht="12.75" customHeight="1" x14ac:dyDescent="0.25">
      <c r="A654" s="63" t="s">
        <v>1305</v>
      </c>
      <c r="B654" s="64" t="s">
        <v>1306</v>
      </c>
      <c r="C654" s="247" t="s">
        <v>1305</v>
      </c>
      <c r="D654" s="194"/>
      <c r="E654" s="194">
        <v>0</v>
      </c>
      <c r="F654" s="45" t="str">
        <f t="shared" si="167"/>
        <v>-</v>
      </c>
    </row>
    <row r="655" spans="1:6" ht="12.75" customHeight="1" x14ac:dyDescent="0.25">
      <c r="A655" s="63" t="s">
        <v>1307</v>
      </c>
      <c r="B655" s="64" t="s">
        <v>1308</v>
      </c>
      <c r="C655" s="247" t="s">
        <v>1307</v>
      </c>
      <c r="D655" s="194"/>
      <c r="E655" s="194">
        <v>0</v>
      </c>
      <c r="F655" s="45" t="str">
        <f t="shared" si="167"/>
        <v>-</v>
      </c>
    </row>
    <row r="656" spans="1:6" ht="22.8" x14ac:dyDescent="0.25">
      <c r="A656" s="63">
        <v>11</v>
      </c>
      <c r="B656" s="64" t="s">
        <v>1309</v>
      </c>
      <c r="C656" s="247" t="s">
        <v>1310</v>
      </c>
      <c r="D656" s="60">
        <f t="shared" ref="D656:E656" si="168">+D653+D654-D655</f>
        <v>0</v>
      </c>
      <c r="E656" s="60">
        <f t="shared" si="168"/>
        <v>0</v>
      </c>
      <c r="F656" s="45" t="str">
        <f t="shared" si="167"/>
        <v>-</v>
      </c>
    </row>
    <row r="657" spans="1:6" ht="22.8" x14ac:dyDescent="0.25">
      <c r="A657" s="63" t="s">
        <v>630</v>
      </c>
      <c r="B657" s="64" t="s">
        <v>1311</v>
      </c>
      <c r="C657" s="247" t="s">
        <v>1312</v>
      </c>
      <c r="D657" s="253">
        <v>0</v>
      </c>
      <c r="E657" s="253">
        <v>0</v>
      </c>
      <c r="F657" s="45" t="str">
        <f t="shared" si="167"/>
        <v>-</v>
      </c>
    </row>
    <row r="658" spans="1:6" ht="22.8" x14ac:dyDescent="0.25">
      <c r="A658" s="63" t="s">
        <v>630</v>
      </c>
      <c r="B658" s="64" t="s">
        <v>1313</v>
      </c>
      <c r="C658" s="247" t="s">
        <v>1314</v>
      </c>
      <c r="D658" s="253">
        <v>109</v>
      </c>
      <c r="E658" s="253">
        <v>113</v>
      </c>
      <c r="F658" s="45">
        <f t="shared" si="167"/>
        <v>103.6697247706422</v>
      </c>
    </row>
    <row r="659" spans="1:6" ht="12.75" customHeight="1" x14ac:dyDescent="0.25">
      <c r="A659" s="63" t="s">
        <v>630</v>
      </c>
      <c r="B659" s="64" t="s">
        <v>1315</v>
      </c>
      <c r="C659" s="247" t="s">
        <v>1316</v>
      </c>
      <c r="D659" s="253">
        <v>0</v>
      </c>
      <c r="E659" s="253">
        <v>0</v>
      </c>
      <c r="F659" s="45" t="str">
        <f t="shared" si="167"/>
        <v>-</v>
      </c>
    </row>
    <row r="660" spans="1:6" ht="12.75" customHeight="1" x14ac:dyDescent="0.25">
      <c r="A660" s="63" t="s">
        <v>630</v>
      </c>
      <c r="B660" s="64" t="s">
        <v>1317</v>
      </c>
      <c r="C660" s="247" t="s">
        <v>1318</v>
      </c>
      <c r="D660" s="253">
        <v>107</v>
      </c>
      <c r="E660" s="253">
        <v>110</v>
      </c>
      <c r="F660" s="45">
        <f t="shared" si="167"/>
        <v>102.803738317757</v>
      </c>
    </row>
    <row r="661" spans="1:6" ht="22.8"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0</v>
      </c>
      <c r="E662" s="192">
        <v>0</v>
      </c>
      <c r="F662" s="71" t="str">
        <f t="shared" si="167"/>
        <v>-</v>
      </c>
    </row>
    <row r="663" spans="1:6" ht="12.75" customHeight="1" x14ac:dyDescent="0.25">
      <c r="A663" s="70">
        <v>61316</v>
      </c>
      <c r="B663" s="65" t="s">
        <v>1324</v>
      </c>
      <c r="C663" s="277" t="s">
        <v>1325</v>
      </c>
      <c r="D663" s="192">
        <v>0</v>
      </c>
      <c r="E663" s="192">
        <v>0</v>
      </c>
      <c r="F663" s="71" t="str">
        <f t="shared" si="167"/>
        <v>-</v>
      </c>
    </row>
    <row r="664" spans="1:6" ht="12.75" customHeight="1" x14ac:dyDescent="0.25">
      <c r="A664" s="70" t="s">
        <v>1326</v>
      </c>
      <c r="B664" s="65" t="s">
        <v>1327</v>
      </c>
      <c r="C664" s="277" t="s">
        <v>1326</v>
      </c>
      <c r="D664" s="192">
        <v>0</v>
      </c>
      <c r="E664" s="192">
        <v>0</v>
      </c>
      <c r="F664" s="71" t="str">
        <f t="shared" si="167"/>
        <v>-</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0</v>
      </c>
      <c r="E669" s="194">
        <v>0</v>
      </c>
      <c r="F669" s="45" t="str">
        <f t="shared" si="167"/>
        <v>-</v>
      </c>
    </row>
    <row r="670" spans="1:6" ht="12.75" customHeight="1" x14ac:dyDescent="0.25">
      <c r="A670" s="63">
        <v>63312</v>
      </c>
      <c r="B670" s="64" t="s">
        <v>1338</v>
      </c>
      <c r="C670" s="247" t="s">
        <v>1339</v>
      </c>
      <c r="D670" s="194">
        <v>0</v>
      </c>
      <c r="E670" s="194">
        <v>0</v>
      </c>
      <c r="F670" s="45" t="str">
        <f t="shared" si="167"/>
        <v>-</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0</v>
      </c>
      <c r="E673" s="194">
        <v>0</v>
      </c>
      <c r="F673" s="45" t="str">
        <f t="shared" si="167"/>
        <v>-</v>
      </c>
    </row>
    <row r="674" spans="1:6" ht="12.75" customHeight="1" x14ac:dyDescent="0.25">
      <c r="A674" s="63">
        <v>63322</v>
      </c>
      <c r="B674" s="64" t="s">
        <v>1346</v>
      </c>
      <c r="C674" s="247" t="s">
        <v>1347</v>
      </c>
      <c r="D674" s="194">
        <v>0</v>
      </c>
      <c r="E674" s="194">
        <v>0</v>
      </c>
      <c r="F674" s="45" t="str">
        <f t="shared" si="167"/>
        <v>-</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2"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0</v>
      </c>
      <c r="E681" s="192">
        <v>0</v>
      </c>
      <c r="F681" s="71" t="str">
        <f t="shared" si="167"/>
        <v>-</v>
      </c>
    </row>
    <row r="682" spans="1:6" ht="12" x14ac:dyDescent="0.25">
      <c r="A682" s="70">
        <v>63426</v>
      </c>
      <c r="B682" s="182" t="s">
        <v>1362</v>
      </c>
      <c r="C682" s="278" t="s">
        <v>1363</v>
      </c>
      <c r="D682" s="192">
        <v>0</v>
      </c>
      <c r="E682" s="192">
        <v>0</v>
      </c>
      <c r="F682" s="71" t="str">
        <f t="shared" si="167"/>
        <v>-</v>
      </c>
    </row>
    <row r="683" spans="1:6" ht="22.8" x14ac:dyDescent="0.25">
      <c r="A683" s="70">
        <v>63612</v>
      </c>
      <c r="B683" s="182" t="s">
        <v>1364</v>
      </c>
      <c r="C683" s="278" t="s">
        <v>1365</v>
      </c>
      <c r="D683" s="192">
        <v>6590</v>
      </c>
      <c r="E683" s="192">
        <v>7649</v>
      </c>
      <c r="F683" s="71">
        <f t="shared" si="167"/>
        <v>116.06980273141123</v>
      </c>
    </row>
    <row r="684" spans="1:6" ht="22.8" x14ac:dyDescent="0.25">
      <c r="A684" s="70">
        <v>63613</v>
      </c>
      <c r="B684" s="182" t="s">
        <v>1366</v>
      </c>
      <c r="C684" s="278" t="s">
        <v>1367</v>
      </c>
      <c r="D684" s="192">
        <v>0</v>
      </c>
      <c r="E684" s="192">
        <v>0</v>
      </c>
      <c r="F684" s="71" t="str">
        <f t="shared" si="167"/>
        <v>-</v>
      </c>
    </row>
    <row r="685" spans="1:6" ht="22.8" x14ac:dyDescent="0.25">
      <c r="A685" s="63">
        <v>63622</v>
      </c>
      <c r="B685" s="244" t="s">
        <v>1368</v>
      </c>
      <c r="C685" s="247" t="s">
        <v>1369</v>
      </c>
      <c r="D685" s="194">
        <v>0</v>
      </c>
      <c r="E685" s="194">
        <v>0</v>
      </c>
      <c r="F685" s="45" t="str">
        <f t="shared" si="167"/>
        <v>-</v>
      </c>
    </row>
    <row r="686" spans="1:6" ht="22.8" x14ac:dyDescent="0.25">
      <c r="A686" s="63">
        <v>63623</v>
      </c>
      <c r="B686" s="244" t="s">
        <v>1370</v>
      </c>
      <c r="C686" s="247" t="s">
        <v>1371</v>
      </c>
      <c r="D686" s="194">
        <v>0</v>
      </c>
      <c r="E686" s="194">
        <v>0</v>
      </c>
      <c r="F686" s="45" t="str">
        <f t="shared" si="167"/>
        <v>-</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2.8" x14ac:dyDescent="0.25">
      <c r="A692" s="70">
        <v>63716</v>
      </c>
      <c r="B692" s="182" t="s">
        <v>1377</v>
      </c>
      <c r="C692" s="277">
        <v>63716</v>
      </c>
      <c r="D692" s="192">
        <v>0</v>
      </c>
      <c r="E692" s="192">
        <v>0</v>
      </c>
      <c r="F692" s="71" t="str">
        <f t="shared" si="167"/>
        <v>-</v>
      </c>
    </row>
    <row r="693" spans="1:6" ht="12" x14ac:dyDescent="0.25">
      <c r="A693" s="70">
        <v>63717</v>
      </c>
      <c r="B693" s="182" t="s">
        <v>1378</v>
      </c>
      <c r="C693" s="277">
        <v>63717</v>
      </c>
      <c r="D693" s="192">
        <v>0</v>
      </c>
      <c r="E693" s="192">
        <v>0</v>
      </c>
      <c r="F693" s="71" t="str">
        <f t="shared" si="167"/>
        <v>-</v>
      </c>
    </row>
    <row r="694" spans="1:6" ht="22.8" x14ac:dyDescent="0.25">
      <c r="A694" s="70">
        <v>63721</v>
      </c>
      <c r="B694" s="182" t="s">
        <v>1379</v>
      </c>
      <c r="C694" s="277">
        <v>63721</v>
      </c>
      <c r="D694" s="192">
        <v>0</v>
      </c>
      <c r="E694" s="192">
        <v>0</v>
      </c>
      <c r="F694" s="71" t="str">
        <f t="shared" si="167"/>
        <v>-</v>
      </c>
    </row>
    <row r="695" spans="1:6" ht="22.8"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2.8" x14ac:dyDescent="0.25">
      <c r="A700" s="70">
        <v>63727</v>
      </c>
      <c r="B700" s="182" t="s">
        <v>1385</v>
      </c>
      <c r="C700" s="277">
        <v>63727</v>
      </c>
      <c r="D700" s="192">
        <v>0</v>
      </c>
      <c r="E700" s="192">
        <v>0</v>
      </c>
      <c r="F700" s="71" t="str">
        <f t="shared" si="167"/>
        <v>-</v>
      </c>
    </row>
    <row r="701" spans="1:6" ht="22.8"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0</v>
      </c>
      <c r="E702" s="192">
        <v>0</v>
      </c>
      <c r="F702" s="71" t="str">
        <f t="shared" si="167"/>
        <v>-</v>
      </c>
    </row>
    <row r="703" spans="1:6" ht="12.75" customHeight="1" x14ac:dyDescent="0.25">
      <c r="A703" s="70">
        <v>63812</v>
      </c>
      <c r="B703" s="182" t="s">
        <v>1389</v>
      </c>
      <c r="C703" s="278" t="s">
        <v>1390</v>
      </c>
      <c r="D703" s="192">
        <v>0</v>
      </c>
      <c r="E703" s="192">
        <v>0</v>
      </c>
      <c r="F703" s="71" t="str">
        <f t="shared" si="167"/>
        <v>-</v>
      </c>
    </row>
    <row r="704" spans="1:6" ht="22.8" x14ac:dyDescent="0.25">
      <c r="A704" s="70" t="s">
        <v>1391</v>
      </c>
      <c r="B704" s="182" t="s">
        <v>1392</v>
      </c>
      <c r="C704" s="278" t="s">
        <v>1391</v>
      </c>
      <c r="D704" s="192">
        <v>0</v>
      </c>
      <c r="E704" s="192">
        <v>0</v>
      </c>
      <c r="F704" s="71" t="str">
        <f t="shared" si="167"/>
        <v>-</v>
      </c>
    </row>
    <row r="705" spans="1:6" ht="12"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0</v>
      </c>
      <c r="E706" s="192">
        <v>0</v>
      </c>
      <c r="F706" s="71" t="str">
        <f t="shared" si="167"/>
        <v>-</v>
      </c>
    </row>
    <row r="707" spans="1:6" ht="12.75" customHeight="1" x14ac:dyDescent="0.25">
      <c r="A707" s="70">
        <v>63822</v>
      </c>
      <c r="B707" s="182" t="s">
        <v>1397</v>
      </c>
      <c r="C707" s="278" t="s">
        <v>1398</v>
      </c>
      <c r="D707" s="192">
        <v>0</v>
      </c>
      <c r="E707" s="192">
        <v>0</v>
      </c>
      <c r="F707" s="71" t="str">
        <f t="shared" si="167"/>
        <v>-</v>
      </c>
    </row>
    <row r="708" spans="1:6" ht="22.8" x14ac:dyDescent="0.25">
      <c r="A708" s="70" t="s">
        <v>1399</v>
      </c>
      <c r="B708" s="182" t="s">
        <v>1400</v>
      </c>
      <c r="C708" s="278" t="s">
        <v>1399</v>
      </c>
      <c r="D708" s="192">
        <v>0</v>
      </c>
      <c r="E708" s="192">
        <v>0</v>
      </c>
      <c r="F708" s="71" t="str">
        <f t="shared" si="167"/>
        <v>-</v>
      </c>
    </row>
    <row r="709" spans="1:6" ht="22.8"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0</v>
      </c>
      <c r="E711" s="192">
        <v>0</v>
      </c>
      <c r="F711" s="71" t="str">
        <f t="shared" si="167"/>
        <v>-</v>
      </c>
    </row>
    <row r="712" spans="1:6" ht="12.75" customHeight="1" x14ac:dyDescent="0.25">
      <c r="A712" s="70" t="s">
        <v>1407</v>
      </c>
      <c r="B712" s="65" t="s">
        <v>1408</v>
      </c>
      <c r="C712" s="277" t="s">
        <v>1407</v>
      </c>
      <c r="D712" s="192">
        <v>0</v>
      </c>
      <c r="E712" s="192">
        <v>0</v>
      </c>
      <c r="F712" s="71" t="str">
        <f t="shared" si="167"/>
        <v>-</v>
      </c>
    </row>
    <row r="713" spans="1:6" ht="22.8" x14ac:dyDescent="0.25">
      <c r="A713" s="70" t="s">
        <v>1409</v>
      </c>
      <c r="B713" s="65" t="s">
        <v>1410</v>
      </c>
      <c r="C713" s="277" t="s">
        <v>1409</v>
      </c>
      <c r="D713" s="192">
        <v>0</v>
      </c>
      <c r="E713" s="192">
        <v>0</v>
      </c>
      <c r="F713" s="71" t="str">
        <f t="shared" si="167"/>
        <v>-</v>
      </c>
    </row>
    <row r="714" spans="1:6" ht="12"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2.8" x14ac:dyDescent="0.25">
      <c r="A720" s="70">
        <v>64376</v>
      </c>
      <c r="B720" s="182" t="s">
        <v>1423</v>
      </c>
      <c r="C720" s="278" t="s">
        <v>1424</v>
      </c>
      <c r="D720" s="192">
        <v>0</v>
      </c>
      <c r="E720" s="192">
        <v>0</v>
      </c>
      <c r="F720" s="71" t="str">
        <f t="shared" si="167"/>
        <v>-</v>
      </c>
    </row>
    <row r="721" spans="1:6" ht="12" x14ac:dyDescent="0.25">
      <c r="A721" s="70">
        <v>64377</v>
      </c>
      <c r="B721" s="65" t="s">
        <v>1425</v>
      </c>
      <c r="C721" s="278" t="s">
        <v>1426</v>
      </c>
      <c r="D721" s="192">
        <v>0</v>
      </c>
      <c r="E721" s="192">
        <v>0</v>
      </c>
      <c r="F721" s="71" t="str">
        <f t="shared" si="167"/>
        <v>-</v>
      </c>
    </row>
    <row r="722" spans="1:6" ht="12" x14ac:dyDescent="0.25">
      <c r="A722" s="70" t="s">
        <v>1427</v>
      </c>
      <c r="B722" s="65" t="s">
        <v>1428</v>
      </c>
      <c r="C722" s="277" t="s">
        <v>1427</v>
      </c>
      <c r="D722" s="192">
        <v>0</v>
      </c>
      <c r="E722" s="192">
        <v>0</v>
      </c>
      <c r="F722" s="71" t="str">
        <f t="shared" si="167"/>
        <v>-</v>
      </c>
    </row>
    <row r="723" spans="1:6" ht="12"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484325.78</v>
      </c>
      <c r="E724" s="192">
        <v>484471.98</v>
      </c>
      <c r="F724" s="71">
        <f t="shared" si="167"/>
        <v>100.03018629320124</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0</v>
      </c>
      <c r="E726" s="192">
        <v>1213.5899999999999</v>
      </c>
      <c r="F726" s="71" t="str">
        <f t="shared" si="167"/>
        <v>-</v>
      </c>
    </row>
    <row r="727" spans="1:6" ht="22.8" x14ac:dyDescent="0.25">
      <c r="A727" s="70">
        <v>66341</v>
      </c>
      <c r="B727" s="65" t="s">
        <v>1437</v>
      </c>
      <c r="C727" s="277">
        <v>66341</v>
      </c>
      <c r="D727" s="192">
        <v>0</v>
      </c>
      <c r="E727" s="192">
        <v>0</v>
      </c>
      <c r="F727" s="71" t="str">
        <f t="shared" si="167"/>
        <v>-</v>
      </c>
    </row>
    <row r="728" spans="1:6" ht="22.8" x14ac:dyDescent="0.25">
      <c r="A728" s="70">
        <v>66342</v>
      </c>
      <c r="B728" s="65" t="s">
        <v>1438</v>
      </c>
      <c r="C728" s="277">
        <v>66342</v>
      </c>
      <c r="D728" s="192">
        <v>0</v>
      </c>
      <c r="E728" s="192">
        <v>0</v>
      </c>
      <c r="F728" s="71" t="str">
        <f t="shared" si="167"/>
        <v>-</v>
      </c>
    </row>
    <row r="729" spans="1:6" ht="12" x14ac:dyDescent="0.25">
      <c r="A729" s="70">
        <v>66343</v>
      </c>
      <c r="B729" s="65" t="s">
        <v>1439</v>
      </c>
      <c r="C729" s="277">
        <v>66343</v>
      </c>
      <c r="D729" s="192">
        <v>0</v>
      </c>
      <c r="E729" s="192">
        <v>0</v>
      </c>
      <c r="F729" s="71" t="str">
        <f t="shared" si="167"/>
        <v>-</v>
      </c>
    </row>
    <row r="730" spans="1:6" ht="22.8" x14ac:dyDescent="0.25">
      <c r="A730" s="70">
        <v>66344</v>
      </c>
      <c r="B730" s="65" t="s">
        <v>1440</v>
      </c>
      <c r="C730" s="277">
        <v>66344</v>
      </c>
      <c r="D730" s="192">
        <v>0</v>
      </c>
      <c r="E730" s="192">
        <v>0</v>
      </c>
      <c r="F730" s="71" t="str">
        <f t="shared" si="167"/>
        <v>-</v>
      </c>
    </row>
    <row r="731" spans="1:6" ht="12"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12163.68</v>
      </c>
      <c r="E732" s="192">
        <v>0</v>
      </c>
      <c r="F732" s="71">
        <f t="shared" si="167"/>
        <v>0</v>
      </c>
    </row>
    <row r="733" spans="1:6" ht="12.75" customHeight="1" x14ac:dyDescent="0.25">
      <c r="A733" s="70">
        <v>31215</v>
      </c>
      <c r="B733" s="65" t="s">
        <v>1444</v>
      </c>
      <c r="C733" s="278" t="s">
        <v>1445</v>
      </c>
      <c r="D733" s="192">
        <v>4618.05</v>
      </c>
      <c r="E733" s="192">
        <v>4700</v>
      </c>
      <c r="F733" s="71">
        <f t="shared" si="167"/>
        <v>101.7745585257847</v>
      </c>
    </row>
    <row r="734" spans="1:6" ht="12.75" customHeight="1" x14ac:dyDescent="0.25">
      <c r="A734" s="70">
        <v>32121</v>
      </c>
      <c r="B734" s="65" t="s">
        <v>1446</v>
      </c>
      <c r="C734" s="278" t="s">
        <v>1447</v>
      </c>
      <c r="D734" s="192">
        <v>93582.44</v>
      </c>
      <c r="E734" s="192">
        <v>103634.15</v>
      </c>
      <c r="F734" s="71">
        <f t="shared" si="167"/>
        <v>110.74102149933256</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2286.62</v>
      </c>
      <c r="E736" s="194">
        <v>13282.13</v>
      </c>
      <c r="F736" s="45">
        <f t="shared" si="167"/>
        <v>580.86302052811573</v>
      </c>
    </row>
    <row r="737" spans="1:6" ht="12.75" customHeight="1" x14ac:dyDescent="0.25">
      <c r="A737" s="63" t="s">
        <v>1452</v>
      </c>
      <c r="B737" s="64" t="s">
        <v>1453</v>
      </c>
      <c r="C737" s="247" t="s">
        <v>1452</v>
      </c>
      <c r="D737" s="194">
        <v>0</v>
      </c>
      <c r="E737" s="194">
        <v>0</v>
      </c>
      <c r="F737" s="45" t="str">
        <f t="shared" si="167"/>
        <v>-</v>
      </c>
    </row>
    <row r="738" spans="1:6" ht="12.75" customHeight="1" x14ac:dyDescent="0.25">
      <c r="A738" s="63" t="s">
        <v>1454</v>
      </c>
      <c r="B738" s="64" t="s">
        <v>1455</v>
      </c>
      <c r="C738" s="247" t="s">
        <v>1454</v>
      </c>
      <c r="D738" s="194">
        <v>0</v>
      </c>
      <c r="E738" s="194">
        <v>0</v>
      </c>
      <c r="F738" s="45" t="str">
        <f t="shared" si="167"/>
        <v>-</v>
      </c>
    </row>
    <row r="739" spans="1:6" ht="12.75" customHeight="1" x14ac:dyDescent="0.25">
      <c r="A739" s="70" t="s">
        <v>1456</v>
      </c>
      <c r="B739" s="65" t="s">
        <v>1457</v>
      </c>
      <c r="C739" s="278" t="s">
        <v>1456</v>
      </c>
      <c r="D739" s="192">
        <v>0</v>
      </c>
      <c r="E739" s="192">
        <v>0</v>
      </c>
      <c r="F739" s="71" t="str">
        <f t="shared" si="167"/>
        <v>-</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0</v>
      </c>
      <c r="E741" s="192">
        <v>0</v>
      </c>
      <c r="F741" s="71" t="str">
        <f t="shared" ref="F741:F1006" si="169">IF(D741&lt;&gt;0,IF(E741/D741&gt;=100,"&gt;&gt;100",E741/D741*100),"-")</f>
        <v>-</v>
      </c>
    </row>
    <row r="742" spans="1:6" ht="12.75" customHeight="1" x14ac:dyDescent="0.25">
      <c r="A742" s="70" t="s">
        <v>1462</v>
      </c>
      <c r="B742" s="65" t="s">
        <v>1463</v>
      </c>
      <c r="C742" s="278" t="s">
        <v>1462</v>
      </c>
      <c r="D742" s="192">
        <v>3995.5</v>
      </c>
      <c r="E742" s="192">
        <v>5427.69</v>
      </c>
      <c r="F742" s="71">
        <f t="shared" si="169"/>
        <v>135.84507571017394</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0</v>
      </c>
      <c r="E744" s="192">
        <v>0</v>
      </c>
      <c r="F744" s="71" t="str">
        <f t="shared" si="170"/>
        <v>-</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2" x14ac:dyDescent="0.25">
      <c r="A759" s="63">
        <v>34224</v>
      </c>
      <c r="B759" s="64" t="s">
        <v>1496</v>
      </c>
      <c r="C759" s="247" t="s">
        <v>1497</v>
      </c>
      <c r="D759" s="194">
        <v>0</v>
      </c>
      <c r="E759" s="194">
        <v>0</v>
      </c>
      <c r="F759" s="45" t="str">
        <f t="shared" si="169"/>
        <v>-</v>
      </c>
    </row>
    <row r="760" spans="1:6" ht="12" x14ac:dyDescent="0.25">
      <c r="A760" s="63">
        <v>34233</v>
      </c>
      <c r="B760" s="64" t="s">
        <v>1498</v>
      </c>
      <c r="C760" s="247" t="s">
        <v>1499</v>
      </c>
      <c r="D760" s="194">
        <v>0</v>
      </c>
      <c r="E760" s="194">
        <v>0</v>
      </c>
      <c r="F760" s="45" t="str">
        <f t="shared" si="169"/>
        <v>-</v>
      </c>
    </row>
    <row r="761" spans="1:6" ht="22.8" x14ac:dyDescent="0.25">
      <c r="A761" s="63">
        <v>34234</v>
      </c>
      <c r="B761" s="183" t="s">
        <v>1500</v>
      </c>
      <c r="C761" s="247" t="s">
        <v>1501</v>
      </c>
      <c r="D761" s="194">
        <v>0</v>
      </c>
      <c r="E761" s="194">
        <v>0</v>
      </c>
      <c r="F761" s="45" t="str">
        <f t="shared" si="169"/>
        <v>-</v>
      </c>
    </row>
    <row r="762" spans="1:6" ht="22.8"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2.8"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2.8" x14ac:dyDescent="0.25">
      <c r="A774" s="70">
        <v>34286</v>
      </c>
      <c r="B774" s="182" t="s">
        <v>1526</v>
      </c>
      <c r="C774" s="278" t="s">
        <v>1527</v>
      </c>
      <c r="D774" s="192">
        <v>0</v>
      </c>
      <c r="E774" s="192">
        <v>0</v>
      </c>
      <c r="F774" s="71" t="str">
        <f t="shared" si="169"/>
        <v>-</v>
      </c>
    </row>
    <row r="775" spans="1:6" ht="12"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2"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2" x14ac:dyDescent="0.25">
      <c r="A791" s="70">
        <v>36328</v>
      </c>
      <c r="B791" s="65" t="s">
        <v>1560</v>
      </c>
      <c r="C791" s="278" t="s">
        <v>1561</v>
      </c>
      <c r="D791" s="192">
        <v>0</v>
      </c>
      <c r="E791" s="192">
        <v>0</v>
      </c>
      <c r="F791" s="71" t="str">
        <f t="shared" si="169"/>
        <v>-</v>
      </c>
    </row>
    <row r="792" spans="1:6" ht="12"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2.8" x14ac:dyDescent="0.25">
      <c r="A797" s="70" t="s">
        <v>1572</v>
      </c>
      <c r="B797" s="182" t="s">
        <v>1573</v>
      </c>
      <c r="C797" s="277" t="s">
        <v>1572</v>
      </c>
      <c r="D797" s="192">
        <v>0</v>
      </c>
      <c r="E797" s="192">
        <v>0</v>
      </c>
      <c r="F797" s="71" t="str">
        <f t="shared" si="169"/>
        <v>-</v>
      </c>
    </row>
    <row r="798" spans="1:6" ht="12"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2"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12" x14ac:dyDescent="0.25">
      <c r="A803" s="63" t="s">
        <v>1584</v>
      </c>
      <c r="B803" s="244" t="s">
        <v>1585</v>
      </c>
      <c r="C803" s="248" t="s">
        <v>1584</v>
      </c>
      <c r="D803" s="194">
        <v>0</v>
      </c>
      <c r="E803" s="194">
        <v>0</v>
      </c>
      <c r="F803" s="45" t="str">
        <f t="shared" si="169"/>
        <v>-</v>
      </c>
    </row>
    <row r="804" spans="1:6" ht="22.8" x14ac:dyDescent="0.25">
      <c r="A804" s="70" t="s">
        <v>1586</v>
      </c>
      <c r="B804" s="182" t="s">
        <v>1587</v>
      </c>
      <c r="C804" s="277" t="s">
        <v>1586</v>
      </c>
      <c r="D804" s="192">
        <v>0</v>
      </c>
      <c r="E804" s="192">
        <v>0</v>
      </c>
      <c r="F804" s="71" t="str">
        <f t="shared" si="169"/>
        <v>-</v>
      </c>
    </row>
    <row r="805" spans="1:6" ht="22.8" x14ac:dyDescent="0.25">
      <c r="A805" s="70" t="s">
        <v>1588</v>
      </c>
      <c r="B805" s="182" t="s">
        <v>1589</v>
      </c>
      <c r="C805" s="277" t="s">
        <v>1588</v>
      </c>
      <c r="D805" s="192">
        <v>0</v>
      </c>
      <c r="E805" s="192">
        <v>0</v>
      </c>
      <c r="F805" s="71" t="str">
        <f t="shared" si="169"/>
        <v>-</v>
      </c>
    </row>
    <row r="806" spans="1:6" ht="12" x14ac:dyDescent="0.25">
      <c r="A806" s="70">
        <v>36511</v>
      </c>
      <c r="B806" s="182" t="s">
        <v>1590</v>
      </c>
      <c r="C806" s="277">
        <v>36511</v>
      </c>
      <c r="D806" s="192">
        <v>0</v>
      </c>
      <c r="E806" s="192">
        <v>0</v>
      </c>
      <c r="F806" s="71" t="str">
        <f t="shared" ref="F806:F814" si="171">IF(D806&lt;&gt;0,IF(E806/D806&gt;=100,"&gt;&gt;100",E806/D806*100),"-")</f>
        <v>-</v>
      </c>
    </row>
    <row r="807" spans="1:6" ht="12" x14ac:dyDescent="0.25">
      <c r="A807" s="70" t="s">
        <v>1591</v>
      </c>
      <c r="B807" s="182" t="s">
        <v>1592</v>
      </c>
      <c r="C807" s="277" t="s">
        <v>1591</v>
      </c>
      <c r="D807" s="192">
        <v>0</v>
      </c>
      <c r="E807" s="192">
        <v>0</v>
      </c>
      <c r="F807" s="71" t="str">
        <f t="shared" si="171"/>
        <v>-</v>
      </c>
    </row>
    <row r="808" spans="1:6" ht="12" x14ac:dyDescent="0.25">
      <c r="A808" s="70" t="s">
        <v>1593</v>
      </c>
      <c r="B808" s="182" t="s">
        <v>1594</v>
      </c>
      <c r="C808" s="277" t="s">
        <v>1593</v>
      </c>
      <c r="D808" s="192">
        <v>0</v>
      </c>
      <c r="E808" s="192">
        <v>0</v>
      </c>
      <c r="F808" s="71" t="str">
        <f t="shared" si="171"/>
        <v>-</v>
      </c>
    </row>
    <row r="809" spans="1:6" ht="22.8" x14ac:dyDescent="0.25">
      <c r="A809" s="70" t="s">
        <v>1595</v>
      </c>
      <c r="B809" s="182" t="s">
        <v>1596</v>
      </c>
      <c r="C809" s="277" t="s">
        <v>1595</v>
      </c>
      <c r="D809" s="192">
        <v>0</v>
      </c>
      <c r="E809" s="192">
        <v>0</v>
      </c>
      <c r="F809" s="71" t="str">
        <f t="shared" si="171"/>
        <v>-</v>
      </c>
    </row>
    <row r="810" spans="1:6" ht="12" x14ac:dyDescent="0.25">
      <c r="A810" s="70" t="s">
        <v>1597</v>
      </c>
      <c r="B810" s="182" t="s">
        <v>1598</v>
      </c>
      <c r="C810" s="277" t="s">
        <v>1597</v>
      </c>
      <c r="D810" s="192">
        <v>0</v>
      </c>
      <c r="E810" s="192">
        <v>0</v>
      </c>
      <c r="F810" s="71" t="str">
        <f t="shared" si="171"/>
        <v>-</v>
      </c>
    </row>
    <row r="811" spans="1:6" ht="12" x14ac:dyDescent="0.25">
      <c r="A811" s="70" t="s">
        <v>1599</v>
      </c>
      <c r="B811" s="182" t="s">
        <v>1600</v>
      </c>
      <c r="C811" s="277" t="s">
        <v>1599</v>
      </c>
      <c r="D811" s="192">
        <v>0</v>
      </c>
      <c r="E811" s="192">
        <v>0</v>
      </c>
      <c r="F811" s="71" t="str">
        <f t="shared" si="171"/>
        <v>-</v>
      </c>
    </row>
    <row r="812" spans="1:6" ht="12" x14ac:dyDescent="0.25">
      <c r="A812" s="70" t="s">
        <v>1601</v>
      </c>
      <c r="B812" s="182" t="s">
        <v>1602</v>
      </c>
      <c r="C812" s="277" t="s">
        <v>1601</v>
      </c>
      <c r="D812" s="192">
        <v>0</v>
      </c>
      <c r="E812" s="192">
        <v>0</v>
      </c>
      <c r="F812" s="71" t="str">
        <f t="shared" si="171"/>
        <v>-</v>
      </c>
    </row>
    <row r="813" spans="1:6" ht="12" x14ac:dyDescent="0.25">
      <c r="A813" s="70" t="s">
        <v>1603</v>
      </c>
      <c r="B813" s="182" t="s">
        <v>1604</v>
      </c>
      <c r="C813" s="277" t="s">
        <v>1603</v>
      </c>
      <c r="D813" s="192">
        <v>0</v>
      </c>
      <c r="E813" s="192">
        <v>0</v>
      </c>
      <c r="F813" s="71" t="str">
        <f t="shared" si="171"/>
        <v>-</v>
      </c>
    </row>
    <row r="814" spans="1:6" ht="12" x14ac:dyDescent="0.25">
      <c r="A814" s="70" t="s">
        <v>1605</v>
      </c>
      <c r="B814" s="182" t="s">
        <v>1606</v>
      </c>
      <c r="C814" s="277" t="s">
        <v>1605</v>
      </c>
      <c r="D814" s="192">
        <v>0</v>
      </c>
      <c r="E814" s="192">
        <v>0</v>
      </c>
      <c r="F814" s="71" t="str">
        <f t="shared" si="171"/>
        <v>-</v>
      </c>
    </row>
    <row r="815" spans="1:6" ht="22.8" x14ac:dyDescent="0.25">
      <c r="A815" s="70" t="s">
        <v>1607</v>
      </c>
      <c r="B815" s="182" t="s">
        <v>1608</v>
      </c>
      <c r="C815" s="277" t="s">
        <v>1607</v>
      </c>
      <c r="D815" s="192">
        <v>0</v>
      </c>
      <c r="E815" s="192">
        <v>0</v>
      </c>
      <c r="F815" s="71" t="str">
        <f t="shared" si="169"/>
        <v>-</v>
      </c>
    </row>
    <row r="816" spans="1:6" ht="12" x14ac:dyDescent="0.25">
      <c r="A816" s="70" t="s">
        <v>1609</v>
      </c>
      <c r="B816" s="182" t="s">
        <v>1610</v>
      </c>
      <c r="C816" s="277" t="s">
        <v>1609</v>
      </c>
      <c r="D816" s="192">
        <v>0</v>
      </c>
      <c r="E816" s="192">
        <v>0</v>
      </c>
      <c r="F816" s="71" t="str">
        <f t="shared" si="169"/>
        <v>-</v>
      </c>
    </row>
    <row r="817" spans="1:6" ht="22.8" x14ac:dyDescent="0.25">
      <c r="A817" s="70" t="s">
        <v>1611</v>
      </c>
      <c r="B817" s="65" t="s">
        <v>1612</v>
      </c>
      <c r="C817" s="278" t="s">
        <v>1611</v>
      </c>
      <c r="D817" s="192">
        <v>0</v>
      </c>
      <c r="E817" s="192">
        <v>0</v>
      </c>
      <c r="F817" s="71" t="str">
        <f t="shared" si="169"/>
        <v>-</v>
      </c>
    </row>
    <row r="818" spans="1:6" ht="22.8" x14ac:dyDescent="0.25">
      <c r="A818" s="70" t="s">
        <v>1613</v>
      </c>
      <c r="B818" s="65" t="s">
        <v>1614</v>
      </c>
      <c r="C818" s="278" t="s">
        <v>1613</v>
      </c>
      <c r="D818" s="192">
        <v>0</v>
      </c>
      <c r="E818" s="192">
        <v>0</v>
      </c>
      <c r="F818" s="71" t="str">
        <f t="shared" si="169"/>
        <v>-</v>
      </c>
    </row>
    <row r="819" spans="1:6" ht="22.8" x14ac:dyDescent="0.25">
      <c r="A819" s="70" t="s">
        <v>1615</v>
      </c>
      <c r="B819" s="65" t="s">
        <v>1616</v>
      </c>
      <c r="C819" s="278" t="s">
        <v>1615</v>
      </c>
      <c r="D819" s="192">
        <v>0</v>
      </c>
      <c r="E819" s="192">
        <v>0</v>
      </c>
      <c r="F819" s="71" t="str">
        <f t="shared" si="169"/>
        <v>-</v>
      </c>
    </row>
    <row r="820" spans="1:6" ht="22.8"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2.8" x14ac:dyDescent="0.25">
      <c r="A824" s="70" t="s">
        <v>1625</v>
      </c>
      <c r="B824" s="65" t="s">
        <v>1626</v>
      </c>
      <c r="C824" s="278" t="s">
        <v>1625</v>
      </c>
      <c r="D824" s="192">
        <v>0</v>
      </c>
      <c r="E824" s="192">
        <v>0</v>
      </c>
      <c r="F824" s="71" t="str">
        <f t="shared" si="169"/>
        <v>-</v>
      </c>
    </row>
    <row r="825" spans="1:6" ht="22.8" x14ac:dyDescent="0.25">
      <c r="A825" s="70" t="s">
        <v>1627</v>
      </c>
      <c r="B825" s="65" t="s">
        <v>1628</v>
      </c>
      <c r="C825" s="278" t="s">
        <v>1627</v>
      </c>
      <c r="D825" s="192">
        <v>0</v>
      </c>
      <c r="E825" s="192">
        <v>0</v>
      </c>
      <c r="F825" s="71" t="str">
        <f t="shared" si="169"/>
        <v>-</v>
      </c>
    </row>
    <row r="826" spans="1:6" ht="22.8" x14ac:dyDescent="0.25">
      <c r="A826" s="70" t="s">
        <v>1629</v>
      </c>
      <c r="B826" s="65" t="s">
        <v>1630</v>
      </c>
      <c r="C826" s="278" t="s">
        <v>1629</v>
      </c>
      <c r="D826" s="192">
        <v>0</v>
      </c>
      <c r="E826" s="192">
        <v>0</v>
      </c>
      <c r="F826" s="71" t="str">
        <f t="shared" si="169"/>
        <v>-</v>
      </c>
    </row>
    <row r="827" spans="1:6" ht="22.8" x14ac:dyDescent="0.25">
      <c r="A827" s="70" t="s">
        <v>1631</v>
      </c>
      <c r="B827" s="65" t="s">
        <v>1632</v>
      </c>
      <c r="C827" s="278" t="s">
        <v>1631</v>
      </c>
      <c r="D827" s="192">
        <v>0</v>
      </c>
      <c r="E827" s="192">
        <v>0</v>
      </c>
      <c r="F827" s="71" t="str">
        <f t="shared" si="169"/>
        <v>-</v>
      </c>
    </row>
    <row r="828" spans="1:6" ht="22.8" x14ac:dyDescent="0.25">
      <c r="A828" s="70" t="s">
        <v>1633</v>
      </c>
      <c r="B828" s="65" t="s">
        <v>1634</v>
      </c>
      <c r="C828" s="278" t="s">
        <v>1633</v>
      </c>
      <c r="D828" s="192">
        <v>0</v>
      </c>
      <c r="E828" s="192">
        <v>0</v>
      </c>
      <c r="F828" s="71" t="str">
        <f t="shared" si="169"/>
        <v>-</v>
      </c>
    </row>
    <row r="829" spans="1:6" ht="22.8" x14ac:dyDescent="0.25">
      <c r="A829" s="70" t="s">
        <v>1635</v>
      </c>
      <c r="B829" s="65" t="s">
        <v>1636</v>
      </c>
      <c r="C829" s="278" t="s">
        <v>1635</v>
      </c>
      <c r="D829" s="192">
        <v>0</v>
      </c>
      <c r="E829" s="192">
        <v>0</v>
      </c>
      <c r="F829" s="71" t="str">
        <f t="shared" si="169"/>
        <v>-</v>
      </c>
    </row>
    <row r="830" spans="1:6" ht="12"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2.8" x14ac:dyDescent="0.25">
      <c r="A833" s="70" t="s">
        <v>1643</v>
      </c>
      <c r="B833" s="65" t="s">
        <v>1644</v>
      </c>
      <c r="C833" s="278" t="s">
        <v>1643</v>
      </c>
      <c r="D833" s="192">
        <v>0</v>
      </c>
      <c r="E833" s="192">
        <v>0</v>
      </c>
      <c r="F833" s="71" t="str">
        <f t="shared" si="169"/>
        <v>-</v>
      </c>
    </row>
    <row r="834" spans="1:6" ht="22.8"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0</v>
      </c>
      <c r="E843" s="194">
        <v>0</v>
      </c>
      <c r="F843" s="45" t="str">
        <f t="shared" si="169"/>
        <v>-</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0</v>
      </c>
      <c r="E845" s="194">
        <v>0</v>
      </c>
      <c r="F845" s="45" t="str">
        <f t="shared" si="169"/>
        <v>-</v>
      </c>
    </row>
    <row r="846" spans="1:6" ht="12.75" customHeight="1" x14ac:dyDescent="0.25">
      <c r="A846" s="63">
        <v>37215</v>
      </c>
      <c r="B846" s="64" t="s">
        <v>1669</v>
      </c>
      <c r="C846" s="247" t="s">
        <v>1670</v>
      </c>
      <c r="D846" s="194">
        <v>0</v>
      </c>
      <c r="E846" s="194">
        <v>0</v>
      </c>
      <c r="F846" s="45" t="str">
        <f t="shared" si="169"/>
        <v>-</v>
      </c>
    </row>
    <row r="847" spans="1:6" ht="22.8"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0</v>
      </c>
      <c r="E850" s="194">
        <v>0</v>
      </c>
      <c r="F850" s="45" t="str">
        <f t="shared" si="169"/>
        <v>-</v>
      </c>
    </row>
    <row r="851" spans="1:6" ht="12.75" customHeight="1" x14ac:dyDescent="0.25">
      <c r="A851" s="63">
        <v>37221</v>
      </c>
      <c r="B851" s="64" t="s">
        <v>1679</v>
      </c>
      <c r="C851" s="247" t="s">
        <v>1680</v>
      </c>
      <c r="D851" s="194">
        <v>0</v>
      </c>
      <c r="E851" s="194">
        <v>0</v>
      </c>
      <c r="F851" s="45" t="str">
        <f t="shared" si="169"/>
        <v>-</v>
      </c>
    </row>
    <row r="852" spans="1:6" ht="12.75" customHeight="1" x14ac:dyDescent="0.25">
      <c r="A852" s="63" t="s">
        <v>1681</v>
      </c>
      <c r="B852" s="64" t="s">
        <v>1658</v>
      </c>
      <c r="C852" s="247" t="s">
        <v>1681</v>
      </c>
      <c r="D852" s="194">
        <v>0</v>
      </c>
      <c r="E852" s="194">
        <v>0</v>
      </c>
      <c r="F852" s="45" t="str">
        <f t="shared" si="169"/>
        <v>-</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0</v>
      </c>
      <c r="E857" s="194">
        <v>0</v>
      </c>
      <c r="F857" s="45" t="str">
        <f t="shared" si="169"/>
        <v>-</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2.8" x14ac:dyDescent="0.25">
      <c r="A870" s="63" t="s">
        <v>1716</v>
      </c>
      <c r="B870" s="64" t="s">
        <v>1717</v>
      </c>
      <c r="C870" s="248" t="s">
        <v>1716</v>
      </c>
      <c r="D870" s="194">
        <v>0</v>
      </c>
      <c r="E870" s="194">
        <v>0</v>
      </c>
      <c r="F870" s="45" t="str">
        <f t="shared" si="169"/>
        <v>-</v>
      </c>
    </row>
    <row r="871" spans="1:6" ht="22.8"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2.8"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2" x14ac:dyDescent="0.25">
      <c r="A875" s="63">
        <v>81332</v>
      </c>
      <c r="B875" s="64" t="s">
        <v>1726</v>
      </c>
      <c r="C875" s="247" t="s">
        <v>1727</v>
      </c>
      <c r="D875" s="194">
        <v>0</v>
      </c>
      <c r="E875" s="194">
        <v>0</v>
      </c>
      <c r="F875" s="45" t="str">
        <f t="shared" si="169"/>
        <v>-</v>
      </c>
    </row>
    <row r="876" spans="1:6" ht="22.8"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2.8" x14ac:dyDescent="0.25">
      <c r="A879" s="63">
        <v>81532</v>
      </c>
      <c r="B879" s="183" t="s">
        <v>1734</v>
      </c>
      <c r="C879" s="247" t="s">
        <v>1735</v>
      </c>
      <c r="D879" s="194">
        <v>0</v>
      </c>
      <c r="E879" s="194">
        <v>0</v>
      </c>
      <c r="F879" s="45" t="str">
        <f t="shared" si="169"/>
        <v>-</v>
      </c>
    </row>
    <row r="880" spans="1:6" ht="22.8" x14ac:dyDescent="0.25">
      <c r="A880" s="63">
        <v>81542</v>
      </c>
      <c r="B880" s="183" t="s">
        <v>1736</v>
      </c>
      <c r="C880" s="247" t="s">
        <v>1737</v>
      </c>
      <c r="D880" s="194">
        <v>0</v>
      </c>
      <c r="E880" s="194">
        <v>0</v>
      </c>
      <c r="F880" s="45" t="str">
        <f t="shared" si="169"/>
        <v>-</v>
      </c>
    </row>
    <row r="881" spans="1:6" ht="22.8" x14ac:dyDescent="0.25">
      <c r="A881" s="63">
        <v>81552</v>
      </c>
      <c r="B881" s="64" t="s">
        <v>1738</v>
      </c>
      <c r="C881" s="247" t="s">
        <v>1739</v>
      </c>
      <c r="D881" s="194">
        <v>0</v>
      </c>
      <c r="E881" s="194">
        <v>0</v>
      </c>
      <c r="F881" s="45" t="str">
        <f t="shared" si="169"/>
        <v>-</v>
      </c>
    </row>
    <row r="882" spans="1:6" ht="22.8" x14ac:dyDescent="0.25">
      <c r="A882" s="63">
        <v>81631</v>
      </c>
      <c r="B882" s="183" t="s">
        <v>1740</v>
      </c>
      <c r="C882" s="247" t="s">
        <v>1741</v>
      </c>
      <c r="D882" s="194">
        <v>0</v>
      </c>
      <c r="E882" s="194">
        <v>0</v>
      </c>
      <c r="F882" s="45" t="str">
        <f t="shared" si="169"/>
        <v>-</v>
      </c>
    </row>
    <row r="883" spans="1:6" ht="22.8"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2.8" x14ac:dyDescent="0.25">
      <c r="A896" s="70">
        <v>81761</v>
      </c>
      <c r="B896" s="182" t="s">
        <v>1768</v>
      </c>
      <c r="C896" s="278" t="s">
        <v>1769</v>
      </c>
      <c r="D896" s="192">
        <v>0</v>
      </c>
      <c r="E896" s="192">
        <v>0</v>
      </c>
      <c r="F896" s="71" t="str">
        <f t="shared" si="169"/>
        <v>-</v>
      </c>
    </row>
    <row r="897" spans="1:6" ht="22.8" x14ac:dyDescent="0.25">
      <c r="A897" s="70">
        <v>81762</v>
      </c>
      <c r="B897" s="182" t="s">
        <v>1770</v>
      </c>
      <c r="C897" s="278" t="s">
        <v>1771</v>
      </c>
      <c r="D897" s="192">
        <v>0</v>
      </c>
      <c r="E897" s="192">
        <v>0</v>
      </c>
      <c r="F897" s="71" t="str">
        <f t="shared" si="169"/>
        <v>-</v>
      </c>
    </row>
    <row r="898" spans="1:6" ht="12" x14ac:dyDescent="0.25">
      <c r="A898" s="70">
        <v>81771</v>
      </c>
      <c r="B898" s="65" t="s">
        <v>1772</v>
      </c>
      <c r="C898" s="278" t="s">
        <v>1773</v>
      </c>
      <c r="D898" s="192">
        <v>0</v>
      </c>
      <c r="E898" s="192">
        <v>0</v>
      </c>
      <c r="F898" s="71" t="str">
        <f t="shared" si="169"/>
        <v>-</v>
      </c>
    </row>
    <row r="899" spans="1:6" ht="12"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2" x14ac:dyDescent="0.25">
      <c r="A909" s="70">
        <v>84242</v>
      </c>
      <c r="B909" s="65" t="s">
        <v>1794</v>
      </c>
      <c r="C909" s="278" t="s">
        <v>1795</v>
      </c>
      <c r="D909" s="192">
        <v>0</v>
      </c>
      <c r="E909" s="192">
        <v>0</v>
      </c>
      <c r="F909" s="71" t="str">
        <f t="shared" si="169"/>
        <v>-</v>
      </c>
    </row>
    <row r="910" spans="1:6" ht="12"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2" x14ac:dyDescent="0.25">
      <c r="A912" s="70">
        <v>84431</v>
      </c>
      <c r="B912" s="65" t="s">
        <v>1800</v>
      </c>
      <c r="C912" s="278" t="s">
        <v>1801</v>
      </c>
      <c r="D912" s="192">
        <v>0</v>
      </c>
      <c r="E912" s="192">
        <v>0</v>
      </c>
      <c r="F912" s="71" t="str">
        <f t="shared" si="169"/>
        <v>-</v>
      </c>
    </row>
    <row r="913" spans="1:6" ht="12" x14ac:dyDescent="0.25">
      <c r="A913" s="70">
        <v>84432</v>
      </c>
      <c r="B913" s="65" t="s">
        <v>1802</v>
      </c>
      <c r="C913" s="278" t="s">
        <v>1803</v>
      </c>
      <c r="D913" s="192">
        <v>0</v>
      </c>
      <c r="E913" s="192">
        <v>0</v>
      </c>
      <c r="F913" s="71" t="str">
        <f t="shared" si="169"/>
        <v>-</v>
      </c>
    </row>
    <row r="914" spans="1:6" ht="12" x14ac:dyDescent="0.25">
      <c r="A914" s="70" t="s">
        <v>1804</v>
      </c>
      <c r="B914" s="65" t="s">
        <v>1805</v>
      </c>
      <c r="C914" s="278" t="s">
        <v>1804</v>
      </c>
      <c r="D914" s="192">
        <v>0</v>
      </c>
      <c r="E914" s="192">
        <v>0</v>
      </c>
      <c r="F914" s="71" t="str">
        <f t="shared" si="169"/>
        <v>-</v>
      </c>
    </row>
    <row r="915" spans="1:6" ht="22.8" x14ac:dyDescent="0.25">
      <c r="A915" s="70">
        <v>84442</v>
      </c>
      <c r="B915" s="65" t="s">
        <v>1806</v>
      </c>
      <c r="C915" s="278" t="s">
        <v>1807</v>
      </c>
      <c r="D915" s="192">
        <v>0</v>
      </c>
      <c r="E915" s="192">
        <v>0</v>
      </c>
      <c r="F915" s="71" t="str">
        <f t="shared" si="169"/>
        <v>-</v>
      </c>
    </row>
    <row r="916" spans="1:6" ht="22.8" x14ac:dyDescent="0.25">
      <c r="A916" s="70">
        <v>84452</v>
      </c>
      <c r="B916" s="182" t="s">
        <v>1808</v>
      </c>
      <c r="C916" s="278" t="s">
        <v>1809</v>
      </c>
      <c r="D916" s="192">
        <v>0</v>
      </c>
      <c r="E916" s="192">
        <v>0</v>
      </c>
      <c r="F916" s="71" t="str">
        <f t="shared" si="169"/>
        <v>-</v>
      </c>
    </row>
    <row r="917" spans="1:6" ht="22.8"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2.8"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2.8" x14ac:dyDescent="0.25">
      <c r="A937" s="70">
        <v>84761</v>
      </c>
      <c r="B937" s="182" t="s">
        <v>1850</v>
      </c>
      <c r="C937" s="278" t="s">
        <v>1851</v>
      </c>
      <c r="D937" s="192">
        <v>0</v>
      </c>
      <c r="E937" s="192">
        <v>0</v>
      </c>
      <c r="F937" s="71" t="str">
        <f t="shared" si="169"/>
        <v>-</v>
      </c>
    </row>
    <row r="938" spans="1:6" ht="22.8" x14ac:dyDescent="0.25">
      <c r="A938" s="70">
        <v>84762</v>
      </c>
      <c r="B938" s="182" t="s">
        <v>1852</v>
      </c>
      <c r="C938" s="278" t="s">
        <v>1853</v>
      </c>
      <c r="D938" s="192">
        <v>0</v>
      </c>
      <c r="E938" s="192">
        <v>0</v>
      </c>
      <c r="F938" s="71" t="str">
        <f t="shared" si="169"/>
        <v>-</v>
      </c>
    </row>
    <row r="939" spans="1:6" ht="12" x14ac:dyDescent="0.25">
      <c r="A939" s="70" t="s">
        <v>1854</v>
      </c>
      <c r="B939" s="65" t="s">
        <v>1855</v>
      </c>
      <c r="C939" s="278" t="s">
        <v>1854</v>
      </c>
      <c r="D939" s="192">
        <v>0</v>
      </c>
      <c r="E939" s="192">
        <v>0</v>
      </c>
      <c r="F939" s="71" t="str">
        <f t="shared" si="169"/>
        <v>-</v>
      </c>
    </row>
    <row r="940" spans="1:6" ht="12"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2.8"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2"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2" x14ac:dyDescent="0.25">
      <c r="A948" s="63">
        <v>51532</v>
      </c>
      <c r="B948" s="64" t="s">
        <v>1872</v>
      </c>
      <c r="C948" s="247" t="s">
        <v>1873</v>
      </c>
      <c r="D948" s="194">
        <v>0</v>
      </c>
      <c r="E948" s="194">
        <v>0</v>
      </c>
      <c r="F948" s="45" t="str">
        <f t="shared" si="169"/>
        <v>-</v>
      </c>
    </row>
    <row r="949" spans="1:6" ht="22.8" x14ac:dyDescent="0.25">
      <c r="A949" s="63">
        <v>51542</v>
      </c>
      <c r="B949" s="64" t="s">
        <v>1874</v>
      </c>
      <c r="C949" s="247" t="s">
        <v>1875</v>
      </c>
      <c r="D949" s="194">
        <v>0</v>
      </c>
      <c r="E949" s="194">
        <v>0</v>
      </c>
      <c r="F949" s="45" t="str">
        <f t="shared" si="169"/>
        <v>-</v>
      </c>
    </row>
    <row r="950" spans="1:6" ht="22.8" x14ac:dyDescent="0.25">
      <c r="A950" s="63">
        <v>51552</v>
      </c>
      <c r="B950" s="183" t="s">
        <v>1876</v>
      </c>
      <c r="C950" s="247" t="s">
        <v>1877</v>
      </c>
      <c r="D950" s="194">
        <v>0</v>
      </c>
      <c r="E950" s="194">
        <v>0</v>
      </c>
      <c r="F950" s="45" t="str">
        <f t="shared" si="169"/>
        <v>-</v>
      </c>
    </row>
    <row r="951" spans="1:6" ht="12" x14ac:dyDescent="0.25">
      <c r="A951" s="63">
        <v>51631</v>
      </c>
      <c r="B951" s="64" t="s">
        <v>1878</v>
      </c>
      <c r="C951" s="247" t="s">
        <v>1879</v>
      </c>
      <c r="D951" s="194">
        <v>0</v>
      </c>
      <c r="E951" s="194">
        <v>0</v>
      </c>
      <c r="F951" s="45" t="str">
        <f t="shared" si="169"/>
        <v>-</v>
      </c>
    </row>
    <row r="952" spans="1:6" ht="12"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2.8" x14ac:dyDescent="0.25">
      <c r="A965" s="63">
        <v>51761</v>
      </c>
      <c r="B965" s="65" t="s">
        <v>1906</v>
      </c>
      <c r="C965" s="247" t="s">
        <v>1907</v>
      </c>
      <c r="D965" s="194">
        <v>0</v>
      </c>
      <c r="E965" s="194">
        <v>0</v>
      </c>
      <c r="F965" s="45" t="str">
        <f t="shared" si="169"/>
        <v>-</v>
      </c>
    </row>
    <row r="966" spans="1:6" ht="22.8" x14ac:dyDescent="0.25">
      <c r="A966" s="70">
        <v>51762</v>
      </c>
      <c r="B966" s="65" t="s">
        <v>1908</v>
      </c>
      <c r="C966" s="278" t="s">
        <v>1909</v>
      </c>
      <c r="D966" s="192">
        <v>0</v>
      </c>
      <c r="E966" s="192">
        <v>0</v>
      </c>
      <c r="F966" s="71" t="str">
        <f t="shared" si="169"/>
        <v>-</v>
      </c>
    </row>
    <row r="967" spans="1:6" ht="12" x14ac:dyDescent="0.25">
      <c r="A967" s="70">
        <v>51771</v>
      </c>
      <c r="B967" s="65" t="s">
        <v>1910</v>
      </c>
      <c r="C967" s="278" t="s">
        <v>1911</v>
      </c>
      <c r="D967" s="192">
        <v>0</v>
      </c>
      <c r="E967" s="192">
        <v>0</v>
      </c>
      <c r="F967" s="71" t="str">
        <f t="shared" si="169"/>
        <v>-</v>
      </c>
    </row>
    <row r="968" spans="1:6" ht="12" x14ac:dyDescent="0.25">
      <c r="A968" s="70">
        <v>51772</v>
      </c>
      <c r="B968" s="65" t="s">
        <v>1912</v>
      </c>
      <c r="C968" s="278" t="s">
        <v>1913</v>
      </c>
      <c r="D968" s="192">
        <v>0</v>
      </c>
      <c r="E968" s="192">
        <v>0</v>
      </c>
      <c r="F968" s="71" t="str">
        <f t="shared" si="169"/>
        <v>-</v>
      </c>
    </row>
    <row r="969" spans="1:6" ht="12" x14ac:dyDescent="0.25">
      <c r="A969" s="70">
        <v>54132</v>
      </c>
      <c r="B969" s="65" t="s">
        <v>1914</v>
      </c>
      <c r="C969" s="278" t="s">
        <v>1915</v>
      </c>
      <c r="D969" s="192">
        <v>0</v>
      </c>
      <c r="E969" s="192">
        <v>0</v>
      </c>
      <c r="F969" s="71" t="str">
        <f t="shared" si="169"/>
        <v>-</v>
      </c>
    </row>
    <row r="970" spans="1:6" ht="12"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2" x14ac:dyDescent="0.25">
      <c r="A972" s="63">
        <v>54162</v>
      </c>
      <c r="B972" s="65" t="s">
        <v>1920</v>
      </c>
      <c r="C972" s="247" t="s">
        <v>1921</v>
      </c>
      <c r="D972" s="194">
        <v>0</v>
      </c>
      <c r="E972" s="194">
        <v>0</v>
      </c>
      <c r="F972" s="45" t="str">
        <f t="shared" si="169"/>
        <v>-</v>
      </c>
    </row>
    <row r="973" spans="1:6" ht="22.8" x14ac:dyDescent="0.25">
      <c r="A973" s="63">
        <v>54221</v>
      </c>
      <c r="B973" s="182" t="s">
        <v>1922</v>
      </c>
      <c r="C973" s="247" t="s">
        <v>1923</v>
      </c>
      <c r="D973" s="194">
        <v>0</v>
      </c>
      <c r="E973" s="194">
        <v>0</v>
      </c>
      <c r="F973" s="45" t="str">
        <f t="shared" si="169"/>
        <v>-</v>
      </c>
    </row>
    <row r="974" spans="1:6" ht="22.8" x14ac:dyDescent="0.25">
      <c r="A974" s="70">
        <v>54222</v>
      </c>
      <c r="B974" s="182" t="s">
        <v>1924</v>
      </c>
      <c r="C974" s="278" t="s">
        <v>1925</v>
      </c>
      <c r="D974" s="192">
        <v>0</v>
      </c>
      <c r="E974" s="192">
        <v>0</v>
      </c>
      <c r="F974" s="71" t="str">
        <f t="shared" si="169"/>
        <v>-</v>
      </c>
    </row>
    <row r="975" spans="1:6" ht="12" x14ac:dyDescent="0.25">
      <c r="A975" s="70" t="s">
        <v>1926</v>
      </c>
      <c r="B975" s="65" t="s">
        <v>1927</v>
      </c>
      <c r="C975" s="278" t="s">
        <v>1926</v>
      </c>
      <c r="D975" s="192">
        <v>0</v>
      </c>
      <c r="E975" s="192">
        <v>0</v>
      </c>
      <c r="F975" s="71" t="str">
        <f t="shared" si="169"/>
        <v>-</v>
      </c>
    </row>
    <row r="976" spans="1:6" ht="22.8" x14ac:dyDescent="0.25">
      <c r="A976" s="70">
        <v>54232</v>
      </c>
      <c r="B976" s="182" t="s">
        <v>1928</v>
      </c>
      <c r="C976" s="278" t="s">
        <v>1929</v>
      </c>
      <c r="D976" s="192">
        <v>0</v>
      </c>
      <c r="E976" s="192">
        <v>0</v>
      </c>
      <c r="F976" s="71" t="str">
        <f t="shared" si="169"/>
        <v>-</v>
      </c>
    </row>
    <row r="977" spans="1:6" ht="22.8" x14ac:dyDescent="0.25">
      <c r="A977" s="70">
        <v>54242</v>
      </c>
      <c r="B977" s="65" t="s">
        <v>1930</v>
      </c>
      <c r="C977" s="278" t="s">
        <v>1931</v>
      </c>
      <c r="D977" s="192">
        <v>0</v>
      </c>
      <c r="E977" s="192">
        <v>0</v>
      </c>
      <c r="F977" s="71" t="str">
        <f t="shared" si="169"/>
        <v>-</v>
      </c>
    </row>
    <row r="978" spans="1:6" ht="22.8" x14ac:dyDescent="0.25">
      <c r="A978" s="70" t="s">
        <v>1932</v>
      </c>
      <c r="B978" s="65" t="s">
        <v>1933</v>
      </c>
      <c r="C978" s="278" t="s">
        <v>1932</v>
      </c>
      <c r="D978" s="192">
        <v>0</v>
      </c>
      <c r="E978" s="192">
        <v>0</v>
      </c>
      <c r="F978" s="71" t="str">
        <f t="shared" si="169"/>
        <v>-</v>
      </c>
    </row>
    <row r="979" spans="1:6" ht="22.8" x14ac:dyDescent="0.25">
      <c r="A979" s="70">
        <v>54312</v>
      </c>
      <c r="B979" s="182" t="s">
        <v>1934</v>
      </c>
      <c r="C979" s="278" t="s">
        <v>1935</v>
      </c>
      <c r="D979" s="192">
        <v>0</v>
      </c>
      <c r="E979" s="192">
        <v>0</v>
      </c>
      <c r="F979" s="71" t="str">
        <f t="shared" si="169"/>
        <v>-</v>
      </c>
    </row>
    <row r="980" spans="1:6" ht="22.8" x14ac:dyDescent="0.25">
      <c r="A980" s="70">
        <v>54431</v>
      </c>
      <c r="B980" s="65" t="s">
        <v>1936</v>
      </c>
      <c r="C980" s="278" t="s">
        <v>1937</v>
      </c>
      <c r="D980" s="192">
        <v>0</v>
      </c>
      <c r="E980" s="192">
        <v>0</v>
      </c>
      <c r="F980" s="71" t="str">
        <f t="shared" si="169"/>
        <v>-</v>
      </c>
    </row>
    <row r="981" spans="1:6" ht="22.8" x14ac:dyDescent="0.25">
      <c r="A981" s="70">
        <v>54432</v>
      </c>
      <c r="B981" s="65" t="s">
        <v>1938</v>
      </c>
      <c r="C981" s="278" t="s">
        <v>1939</v>
      </c>
      <c r="D981" s="192">
        <v>0</v>
      </c>
      <c r="E981" s="192">
        <v>0</v>
      </c>
      <c r="F981" s="71" t="str">
        <f t="shared" si="169"/>
        <v>-</v>
      </c>
    </row>
    <row r="982" spans="1:6" ht="22.8" x14ac:dyDescent="0.25">
      <c r="A982" s="70" t="s">
        <v>1940</v>
      </c>
      <c r="B982" s="65" t="s">
        <v>1941</v>
      </c>
      <c r="C982" s="278" t="s">
        <v>1940</v>
      </c>
      <c r="D982" s="192">
        <v>0</v>
      </c>
      <c r="E982" s="192">
        <v>0</v>
      </c>
      <c r="F982" s="71" t="str">
        <f t="shared" si="169"/>
        <v>-</v>
      </c>
    </row>
    <row r="983" spans="1:6" ht="22.8" x14ac:dyDescent="0.25">
      <c r="A983" s="70">
        <v>54442</v>
      </c>
      <c r="B983" s="65" t="s">
        <v>1942</v>
      </c>
      <c r="C983" s="278" t="s">
        <v>1943</v>
      </c>
      <c r="D983" s="192">
        <v>0</v>
      </c>
      <c r="E983" s="192">
        <v>0</v>
      </c>
      <c r="F983" s="71" t="str">
        <f t="shared" si="169"/>
        <v>-</v>
      </c>
    </row>
    <row r="984" spans="1:6" ht="22.8" x14ac:dyDescent="0.25">
      <c r="A984" s="70">
        <v>54452</v>
      </c>
      <c r="B984" s="65" t="s">
        <v>1944</v>
      </c>
      <c r="C984" s="278" t="s">
        <v>1945</v>
      </c>
      <c r="D984" s="192">
        <v>0</v>
      </c>
      <c r="E984" s="192">
        <v>0</v>
      </c>
      <c r="F984" s="71" t="str">
        <f t="shared" si="169"/>
        <v>-</v>
      </c>
    </row>
    <row r="985" spans="1:6" ht="22.8" x14ac:dyDescent="0.25">
      <c r="A985" s="70" t="s">
        <v>1946</v>
      </c>
      <c r="B985" s="65" t="s">
        <v>1947</v>
      </c>
      <c r="C985" s="278" t="s">
        <v>1946</v>
      </c>
      <c r="D985" s="192">
        <v>0</v>
      </c>
      <c r="E985" s="192">
        <v>0</v>
      </c>
      <c r="F985" s="71" t="str">
        <f t="shared" si="169"/>
        <v>-</v>
      </c>
    </row>
    <row r="986" spans="1:6" ht="12" x14ac:dyDescent="0.25">
      <c r="A986" s="70">
        <v>54461</v>
      </c>
      <c r="B986" s="65" t="s">
        <v>1948</v>
      </c>
      <c r="C986" s="278" t="s">
        <v>1949</v>
      </c>
      <c r="D986" s="192">
        <v>0</v>
      </c>
      <c r="E986" s="192">
        <v>0</v>
      </c>
      <c r="F986" s="71" t="str">
        <f t="shared" si="169"/>
        <v>-</v>
      </c>
    </row>
    <row r="987" spans="1:6" ht="12" x14ac:dyDescent="0.25">
      <c r="A987" s="70">
        <v>54462</v>
      </c>
      <c r="B987" s="65" t="s">
        <v>1950</v>
      </c>
      <c r="C987" s="278" t="s">
        <v>1951</v>
      </c>
      <c r="D987" s="192">
        <v>0</v>
      </c>
      <c r="E987" s="192">
        <v>0</v>
      </c>
      <c r="F987" s="71" t="str">
        <f t="shared" si="169"/>
        <v>-</v>
      </c>
    </row>
    <row r="988" spans="1:6" ht="12" x14ac:dyDescent="0.25">
      <c r="A988" s="70" t="s">
        <v>1952</v>
      </c>
      <c r="B988" s="65" t="s">
        <v>1953</v>
      </c>
      <c r="C988" s="278" t="s">
        <v>1952</v>
      </c>
      <c r="D988" s="192">
        <v>0</v>
      </c>
      <c r="E988" s="192">
        <v>0</v>
      </c>
      <c r="F988" s="71" t="str">
        <f t="shared" si="169"/>
        <v>-</v>
      </c>
    </row>
    <row r="989" spans="1:6" ht="22.8" x14ac:dyDescent="0.25">
      <c r="A989" s="70">
        <v>54472</v>
      </c>
      <c r="B989" s="182" t="s">
        <v>1954</v>
      </c>
      <c r="C989" s="278" t="s">
        <v>1955</v>
      </c>
      <c r="D989" s="192">
        <v>0</v>
      </c>
      <c r="E989" s="192">
        <v>0</v>
      </c>
      <c r="F989" s="71" t="str">
        <f t="shared" si="169"/>
        <v>-</v>
      </c>
    </row>
    <row r="990" spans="1:6" ht="22.8" x14ac:dyDescent="0.25">
      <c r="A990" s="70">
        <v>54482</v>
      </c>
      <c r="B990" s="182" t="s">
        <v>1956</v>
      </c>
      <c r="C990" s="278" t="s">
        <v>1957</v>
      </c>
      <c r="D990" s="192">
        <v>0</v>
      </c>
      <c r="E990" s="192">
        <v>0</v>
      </c>
      <c r="F990" s="71" t="str">
        <f t="shared" si="169"/>
        <v>-</v>
      </c>
    </row>
    <row r="991" spans="1:6" ht="22.8" x14ac:dyDescent="0.25">
      <c r="A991" s="70" t="s">
        <v>1958</v>
      </c>
      <c r="B991" s="182" t="s">
        <v>1959</v>
      </c>
      <c r="C991" s="278" t="s">
        <v>1958</v>
      </c>
      <c r="D991" s="192">
        <v>0</v>
      </c>
      <c r="E991" s="192">
        <v>0</v>
      </c>
      <c r="F991" s="71" t="str">
        <f t="shared" si="169"/>
        <v>-</v>
      </c>
    </row>
    <row r="992" spans="1:6" ht="22.8"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2.8"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2" x14ac:dyDescent="0.25">
      <c r="A1003" s="70">
        <v>54751</v>
      </c>
      <c r="B1003" s="65" t="s">
        <v>1982</v>
      </c>
      <c r="C1003" s="278" t="s">
        <v>1983</v>
      </c>
      <c r="D1003" s="192">
        <v>0</v>
      </c>
      <c r="E1003" s="192">
        <v>0</v>
      </c>
      <c r="F1003" s="71" t="str">
        <f t="shared" si="169"/>
        <v>-</v>
      </c>
    </row>
    <row r="1004" spans="1:6" ht="12" x14ac:dyDescent="0.25">
      <c r="A1004" s="70">
        <v>54752</v>
      </c>
      <c r="B1004" s="65" t="s">
        <v>1984</v>
      </c>
      <c r="C1004" s="278" t="s">
        <v>1985</v>
      </c>
      <c r="D1004" s="192">
        <v>0</v>
      </c>
      <c r="E1004" s="192">
        <v>0</v>
      </c>
      <c r="F1004" s="71" t="str">
        <f t="shared" si="169"/>
        <v>-</v>
      </c>
    </row>
    <row r="1005" spans="1:6" ht="22.8" x14ac:dyDescent="0.25">
      <c r="A1005" s="70">
        <v>54761</v>
      </c>
      <c r="B1005" s="65" t="s">
        <v>1986</v>
      </c>
      <c r="C1005" s="278" t="s">
        <v>1987</v>
      </c>
      <c r="D1005" s="192">
        <v>0</v>
      </c>
      <c r="E1005" s="192">
        <v>0</v>
      </c>
      <c r="F1005" s="71" t="str">
        <f t="shared" si="169"/>
        <v>-</v>
      </c>
    </row>
    <row r="1006" spans="1:6" ht="22.8" x14ac:dyDescent="0.25">
      <c r="A1006" s="70">
        <v>54762</v>
      </c>
      <c r="B1006" s="65" t="s">
        <v>1988</v>
      </c>
      <c r="C1006" s="278" t="s">
        <v>1989</v>
      </c>
      <c r="D1006" s="192">
        <v>0</v>
      </c>
      <c r="E1006" s="192">
        <v>0</v>
      </c>
      <c r="F1006" s="71" t="str">
        <f t="shared" si="169"/>
        <v>-</v>
      </c>
    </row>
    <row r="1007" spans="1:6" ht="22.8" x14ac:dyDescent="0.25">
      <c r="A1007" s="70">
        <v>54771</v>
      </c>
      <c r="B1007" s="65" t="s">
        <v>1990</v>
      </c>
      <c r="C1007" s="278" t="s">
        <v>1991</v>
      </c>
      <c r="D1007" s="192">
        <v>0</v>
      </c>
      <c r="E1007" s="192">
        <v>0</v>
      </c>
      <c r="F1007" s="71" t="str">
        <f t="shared" ref="F1007:F1009" si="172">IF(D1007&lt;&gt;0,IF(E1007/D1007&gt;=100,"&gt;&gt;100",E1007/D1007*100),"-")</f>
        <v>-</v>
      </c>
    </row>
    <row r="1008" spans="1:6" ht="22.8" x14ac:dyDescent="0.25">
      <c r="A1008" s="70">
        <v>54772</v>
      </c>
      <c r="B1008" s="65" t="s">
        <v>1992</v>
      </c>
      <c r="C1008" s="278" t="s">
        <v>1993</v>
      </c>
      <c r="D1008" s="192">
        <v>0</v>
      </c>
      <c r="E1008" s="192">
        <v>0</v>
      </c>
      <c r="F1008" s="71" t="str">
        <f t="shared" si="172"/>
        <v>-</v>
      </c>
    </row>
    <row r="1009" spans="1:6" ht="22.8" x14ac:dyDescent="0.25">
      <c r="A1009" s="73">
        <v>55312</v>
      </c>
      <c r="B1009" s="65" t="s">
        <v>1994</v>
      </c>
      <c r="C1009" s="279" t="s">
        <v>1995</v>
      </c>
      <c r="D1009" s="193">
        <v>0</v>
      </c>
      <c r="E1009" s="193">
        <v>0</v>
      </c>
      <c r="F1009" s="75" t="str">
        <f t="shared" si="172"/>
        <v>-</v>
      </c>
    </row>
    <row r="1010" spans="1:6" ht="20.100000000000001" customHeight="1" x14ac:dyDescent="0.25">
      <c r="A1010" s="367" t="s">
        <v>1996</v>
      </c>
      <c r="B1010" s="368"/>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4" x14ac:dyDescent="0.25">
      <c r="A1012" s="280" t="s">
        <v>1999</v>
      </c>
      <c r="B1012" s="271" t="s">
        <v>2000</v>
      </c>
      <c r="C1012" s="281" t="s">
        <v>2001</v>
      </c>
      <c r="D1012" s="282">
        <v>0</v>
      </c>
      <c r="E1012" s="282"/>
      <c r="F1012" s="71" t="str">
        <f t="shared" ref="F1012:F1019" si="173">IF(D1012&lt;&gt;0,IF(E1012/D1012&gt;=100,"&gt;&gt;100",E1012/D1012*100),"-")</f>
        <v>-</v>
      </c>
    </row>
    <row r="1013" spans="1:6" ht="12" x14ac:dyDescent="0.25">
      <c r="A1013" s="70" t="s">
        <v>2002</v>
      </c>
      <c r="B1013" s="65" t="s">
        <v>2003</v>
      </c>
      <c r="C1013" s="278" t="s">
        <v>2002</v>
      </c>
      <c r="D1013" s="283">
        <v>0</v>
      </c>
      <c r="E1013" s="283"/>
      <c r="F1013" s="71" t="str">
        <f t="shared" si="173"/>
        <v>-</v>
      </c>
    </row>
    <row r="1014" spans="1:6" ht="22.8" x14ac:dyDescent="0.25">
      <c r="A1014" s="70" t="s">
        <v>2004</v>
      </c>
      <c r="B1014" s="65" t="s">
        <v>2005</v>
      </c>
      <c r="C1014" s="278" t="s">
        <v>2004</v>
      </c>
      <c r="D1014" s="283">
        <v>0</v>
      </c>
      <c r="E1014" s="283"/>
      <c r="F1014" s="71" t="str">
        <f t="shared" si="173"/>
        <v>-</v>
      </c>
    </row>
    <row r="1015" spans="1:6" ht="22.8" x14ac:dyDescent="0.25">
      <c r="A1015" s="70">
        <v>26454</v>
      </c>
      <c r="B1015" s="65" t="s">
        <v>2006</v>
      </c>
      <c r="C1015" s="278" t="s">
        <v>2007</v>
      </c>
      <c r="D1015" s="283">
        <v>0</v>
      </c>
      <c r="E1015" s="283"/>
      <c r="F1015" s="71" t="str">
        <f t="shared" si="173"/>
        <v>-</v>
      </c>
    </row>
    <row r="1016" spans="1:6" ht="12.75" customHeight="1" x14ac:dyDescent="0.25">
      <c r="A1016" s="70" t="s">
        <v>2008</v>
      </c>
      <c r="B1016" s="65" t="s">
        <v>2009</v>
      </c>
      <c r="C1016" s="278" t="s">
        <v>2008</v>
      </c>
      <c r="D1016" s="283">
        <v>0</v>
      </c>
      <c r="E1016" s="283"/>
      <c r="F1016" s="71" t="str">
        <f t="shared" si="173"/>
        <v>-</v>
      </c>
    </row>
    <row r="1017" spans="1:6" ht="36" x14ac:dyDescent="0.25">
      <c r="A1017" s="70" t="s">
        <v>2010</v>
      </c>
      <c r="B1017" s="65" t="s">
        <v>2011</v>
      </c>
      <c r="C1017" s="278" t="s">
        <v>2012</v>
      </c>
      <c r="D1017" s="283">
        <v>0</v>
      </c>
      <c r="E1017" s="283"/>
      <c r="F1017" s="71" t="str">
        <f t="shared" si="173"/>
        <v>-</v>
      </c>
    </row>
    <row r="1018" spans="1:6" ht="12.75" customHeight="1" x14ac:dyDescent="0.25">
      <c r="A1018" s="70" t="s">
        <v>2013</v>
      </c>
      <c r="B1018" s="65" t="s">
        <v>2014</v>
      </c>
      <c r="C1018" s="278" t="s">
        <v>2013</v>
      </c>
      <c r="D1018" s="283">
        <v>0</v>
      </c>
      <c r="E1018" s="283"/>
      <c r="F1018" s="71" t="str">
        <f t="shared" si="173"/>
        <v>-</v>
      </c>
    </row>
    <row r="1019" spans="1:6" ht="22.8" x14ac:dyDescent="0.25">
      <c r="A1019" s="73">
        <v>26534</v>
      </c>
      <c r="B1019" s="74" t="s">
        <v>2015</v>
      </c>
      <c r="C1019" s="279" t="s">
        <v>2016</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358" zoomScaleNormal="100" workbookViewId="0">
      <selection activeCell="E382" sqref="E38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8" t="s">
        <v>56</v>
      </c>
      <c r="B1" s="322" t="s">
        <v>3653</v>
      </c>
      <c r="C1" s="268" t="s">
        <v>33</v>
      </c>
      <c r="D1" s="323">
        <v>21</v>
      </c>
      <c r="E1" s="268" t="s">
        <v>57</v>
      </c>
      <c r="F1" s="324" t="s">
        <v>3654</v>
      </c>
    </row>
    <row r="2" spans="1:24" ht="50.1" customHeight="1" x14ac:dyDescent="0.25">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238199.64</v>
      </c>
      <c r="E6" s="180">
        <f t="shared" si="0"/>
        <v>255383.32000000007</v>
      </c>
      <c r="F6" s="181">
        <f t="shared" ref="F6:F298" si="1">IF(D6&gt;0,IF(E6/D6&gt;=100,"&gt;&gt;100",E6/D6*100),"-")</f>
        <v>107.21398235530502</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129776.55000000002</v>
      </c>
      <c r="E7" s="79">
        <f t="shared" si="2"/>
        <v>113661.49000000005</v>
      </c>
      <c r="F7" s="71">
        <f t="shared" si="1"/>
        <v>87.582456152517565</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40421.310000000005</v>
      </c>
      <c r="E8" s="79">
        <f>E9+E10-E11</f>
        <v>40421.310000000005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7036.3</v>
      </c>
      <c r="E9" s="192">
        <v>7036.3</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33385.01</v>
      </c>
      <c r="E10" s="192">
        <v>33385.01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34" t="s">
        <v>2030</v>
      </c>
      <c r="D12" s="79">
        <f t="shared" ref="D12:E12" si="3">D13+D19+D29+D35+D41+D45</f>
        <v>89355.24000000002</v>
      </c>
      <c r="E12" s="79">
        <f t="shared" si="3"/>
        <v>73240.180000000037</v>
      </c>
      <c r="F12" s="71">
        <f t="shared" si="1"/>
        <v>81.965176300796699</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42837.050000000017</v>
      </c>
      <c r="E13" s="79">
        <f t="shared" si="4"/>
        <v>29234.48000000001</v>
      </c>
      <c r="F13" s="71">
        <f t="shared" si="1"/>
        <v>68.245782564392272</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221795.01</v>
      </c>
      <c r="E15" s="192">
        <v>221795.01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29174.53</v>
      </c>
      <c r="E17" s="192">
        <v>29174.53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208132.49</v>
      </c>
      <c r="E18" s="192">
        <v>221735.06</v>
      </c>
      <c r="F18" s="71">
        <f t="shared" si="1"/>
        <v>106.5355341686442</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8474.6199999999953</v>
      </c>
      <c r="E19" s="79">
        <f t="shared" si="5"/>
        <v>12719.340000000026</v>
      </c>
      <c r="F19" s="71">
        <f t="shared" si="1"/>
        <v>150.08743754882263</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59083.75</v>
      </c>
      <c r="E20" s="192">
        <v>64933.75</v>
      </c>
      <c r="F20" s="71">
        <f t="shared" si="1"/>
        <v>109.90119956840925</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4552.97</v>
      </c>
      <c r="E21" s="192">
        <v>4552.97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122364.28</v>
      </c>
      <c r="E22" s="192">
        <v>122364.28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12119.82</v>
      </c>
      <c r="E24" s="192">
        <v>12119.82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244430.99</v>
      </c>
      <c r="E26" s="192">
        <v>262698.34000000003</v>
      </c>
      <c r="F26" s="71">
        <f t="shared" si="1"/>
        <v>107.47341816191147</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434077.19</v>
      </c>
      <c r="E28" s="192">
        <v>453949.82</v>
      </c>
      <c r="F28" s="71">
        <f t="shared" si="1"/>
        <v>104.57813275099758</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26357.32</v>
      </c>
      <c r="E29" s="79">
        <f t="shared" si="6"/>
        <v>19600.11</v>
      </c>
      <c r="F29" s="71">
        <f t="shared" si="1"/>
        <v>74.363061191350269</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59827.69</v>
      </c>
      <c r="E30" s="192">
        <v>59827.69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33470.370000000003</v>
      </c>
      <c r="E34" s="192">
        <v>40227.58</v>
      </c>
      <c r="F34" s="71">
        <f t="shared" si="1"/>
        <v>120.1886325128763</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11686.25</v>
      </c>
      <c r="E45" s="79">
        <f t="shared" si="9"/>
        <v>11686.25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15667.93</v>
      </c>
      <c r="E48" s="192">
        <v>15667.93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3981.68</v>
      </c>
      <c r="E50" s="192">
        <v>3981.68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128680.93</v>
      </c>
      <c r="E54" s="192">
        <v>134424.56</v>
      </c>
      <c r="F54" s="71">
        <f t="shared" si="1"/>
        <v>104.46346634268187</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128680.93</v>
      </c>
      <c r="E55" s="192">
        <v>134424.56</v>
      </c>
      <c r="F55" s="71">
        <f t="shared" si="1"/>
        <v>104.46346634268187</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108423.09</v>
      </c>
      <c r="E69" s="79">
        <f>E70+E82+E88+E119+E135+E147+E165+E171</f>
        <v>141721.83000000002</v>
      </c>
      <c r="F69" s="71">
        <f t="shared" si="1"/>
        <v>130.71185298260733</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2145</v>
      </c>
      <c r="B82" s="65" t="s">
        <v>2146</v>
      </c>
      <c r="C82" s="134" t="s">
        <v>2145</v>
      </c>
      <c r="D82" s="79">
        <f>SUM(D83:D85)-D86+D87</f>
        <v>11288.66</v>
      </c>
      <c r="E82" s="79">
        <f>SUM(E83:E85)-E86+E87</f>
        <v>18078.080000000002</v>
      </c>
      <c r="F82" s="71">
        <f t="shared" si="1"/>
        <v>160.1437194494298</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474.21</v>
      </c>
      <c r="E85" s="192">
        <v>0</v>
      </c>
      <c r="F85" s="71">
        <f t="shared" si="1"/>
        <v>0</v>
      </c>
      <c r="G85" s="66"/>
      <c r="H85" s="66"/>
      <c r="I85" s="66"/>
      <c r="J85" s="66"/>
      <c r="K85" s="66"/>
      <c r="L85" s="66"/>
      <c r="M85" s="66"/>
      <c r="N85" s="66"/>
      <c r="O85" s="66"/>
      <c r="P85" s="66"/>
      <c r="Q85" s="66"/>
      <c r="R85" s="66"/>
      <c r="S85" s="66"/>
      <c r="T85" s="66"/>
      <c r="U85" s="66"/>
      <c r="V85" s="66"/>
      <c r="W85" s="66"/>
    </row>
    <row r="86" spans="1:23" ht="12"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10814.45</v>
      </c>
      <c r="E87" s="192">
        <v>18078.080000000002</v>
      </c>
      <c r="F87" s="71">
        <f t="shared" si="1"/>
        <v>167.1659677561041</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97134.43</v>
      </c>
      <c r="E147" s="79">
        <f t="shared" si="24"/>
        <v>123643.75</v>
      </c>
      <c r="F147" s="71">
        <f t="shared" si="1"/>
        <v>127.29137340899619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2286</v>
      </c>
      <c r="B160" s="182" t="s">
        <v>2287</v>
      </c>
      <c r="C160" s="134" t="s">
        <v>2286</v>
      </c>
      <c r="D160" s="192">
        <v>44751.58</v>
      </c>
      <c r="E160" s="192">
        <v>35462.75</v>
      </c>
      <c r="F160" s="71">
        <f t="shared" si="1"/>
        <v>79.243570841521134</v>
      </c>
      <c r="G160" s="66"/>
      <c r="H160" s="66"/>
      <c r="I160" s="66"/>
      <c r="J160" s="66"/>
      <c r="K160" s="66"/>
      <c r="L160" s="66"/>
      <c r="M160" s="66"/>
      <c r="N160" s="66"/>
      <c r="O160" s="66"/>
      <c r="P160" s="66"/>
      <c r="Q160" s="66"/>
      <c r="R160" s="66"/>
      <c r="S160" s="66"/>
      <c r="T160" s="66"/>
      <c r="U160" s="66"/>
      <c r="V160" s="66"/>
      <c r="W160" s="66"/>
    </row>
    <row r="161" spans="1:23" ht="22.8" x14ac:dyDescent="0.25">
      <c r="A161" s="70" t="s">
        <v>2288</v>
      </c>
      <c r="B161" s="65" t="s">
        <v>2289</v>
      </c>
      <c r="C161" s="134" t="s">
        <v>2288</v>
      </c>
      <c r="D161" s="192">
        <v>5404.75</v>
      </c>
      <c r="E161" s="192">
        <v>3016</v>
      </c>
      <c r="F161" s="71">
        <f t="shared" si="1"/>
        <v>55.802766085387859</v>
      </c>
      <c r="G161" s="66"/>
      <c r="H161" s="66"/>
      <c r="I161" s="66"/>
      <c r="J161" s="66"/>
      <c r="K161" s="66"/>
      <c r="L161" s="66"/>
      <c r="M161" s="66"/>
      <c r="N161" s="66"/>
      <c r="O161" s="66"/>
      <c r="P161" s="66"/>
      <c r="Q161" s="66"/>
      <c r="R161" s="66"/>
      <c r="S161" s="66"/>
      <c r="T161" s="66"/>
      <c r="U161" s="66"/>
      <c r="V161" s="66"/>
      <c r="W161" s="66"/>
    </row>
    <row r="162" spans="1:23" ht="22.8" x14ac:dyDescent="0.25">
      <c r="A162" s="70" t="s">
        <v>2290</v>
      </c>
      <c r="B162" s="65" t="s">
        <v>2291</v>
      </c>
      <c r="C162" s="134" t="s">
        <v>2290</v>
      </c>
      <c r="D162" s="192">
        <v>46978.1</v>
      </c>
      <c r="E162" s="192">
        <v>85165</v>
      </c>
      <c r="F162" s="71">
        <f t="shared" si="1"/>
        <v>181.28659950061839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238199.63999999998</v>
      </c>
      <c r="E176" s="79">
        <f>E177+E251</f>
        <v>255383.32</v>
      </c>
      <c r="F176" s="71">
        <f t="shared" si="1"/>
        <v>107.21398235530499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251604.65</v>
      </c>
      <c r="E177" s="79">
        <f>E178+E197+E203+E219+E247+E248</f>
        <v>274275.59999999998</v>
      </c>
      <c r="F177" s="71">
        <f t="shared" si="1"/>
        <v>109.01054491639958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251604.65</v>
      </c>
      <c r="E178" s="79">
        <f>SUM(E179:E181)+E185+E186+SUM(E194:E196)</f>
        <v>271803.84999999998</v>
      </c>
      <c r="F178" s="71">
        <f t="shared" si="1"/>
        <v>108.0281505131165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217308.96</v>
      </c>
      <c r="E179" s="192">
        <v>230280.24</v>
      </c>
      <c r="F179" s="71">
        <f t="shared" si="1"/>
        <v>105.96904978055208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34295.69</v>
      </c>
      <c r="E180" s="192">
        <v>36523.61</v>
      </c>
      <c r="F180" s="71">
        <f t="shared" si="1"/>
        <v>106.49620987360218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0</v>
      </c>
      <c r="E196" s="192">
        <v>5000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0</v>
      </c>
      <c r="E197" s="79">
        <f>SUM(E198:E202)</f>
        <v>2471.75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0</v>
      </c>
      <c r="E199" s="192">
        <v>2471.75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-13405.010000000009</v>
      </c>
      <c r="E251" s="79">
        <f>+E252+E255-E264+E274+E291</f>
        <v>-18892.279999999984</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129776.55</v>
      </c>
      <c r="E252" s="79">
        <f>E253-E254</f>
        <v>113661.49</v>
      </c>
      <c r="F252" s="71">
        <f t="shared" si="1"/>
        <v>87.582456152517537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129776.55</v>
      </c>
      <c r="E253" s="192">
        <v>113661.49</v>
      </c>
      <c r="F253" s="71">
        <f t="shared" si="1"/>
        <v>87.582456152517537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-193337.89</v>
      </c>
      <c r="E255" s="79">
        <f>E256-E260</f>
        <v>-171032.52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193337.89</v>
      </c>
      <c r="E260" s="79">
        <f>SUM(E261:E263)</f>
        <v>171032.52</v>
      </c>
      <c r="F260" s="71">
        <f t="shared" si="1"/>
        <v>88.463011570054888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193337.89</v>
      </c>
      <c r="E261" s="192">
        <v>171032.52</v>
      </c>
      <c r="F261" s="71">
        <f t="shared" si="1"/>
        <v>88.463011570054888</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50156.33</v>
      </c>
      <c r="E274" s="79">
        <f>SUM(E275:E277)+SUM(E286:E290)</f>
        <v>38478.75</v>
      </c>
      <c r="F274" s="71">
        <f t="shared" si="1"/>
        <v>76.717634643523553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2521</v>
      </c>
      <c r="B287" s="65" t="s">
        <v>2522</v>
      </c>
      <c r="C287" s="134" t="s">
        <v>2521</v>
      </c>
      <c r="D287" s="192">
        <v>44751.58</v>
      </c>
      <c r="E287" s="192">
        <v>35462.75</v>
      </c>
      <c r="F287" s="71">
        <f t="shared" si="39"/>
        <v>79.243570841521134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5404.75</v>
      </c>
      <c r="E288" s="192">
        <v>3016</v>
      </c>
      <c r="F288" s="71">
        <f t="shared" si="39"/>
        <v>55.802766085387859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97134.43</v>
      </c>
      <c r="E303" s="192">
        <v>123643.75</v>
      </c>
      <c r="F303" s="71">
        <f t="shared" si="43"/>
        <v>127.29137340899619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10814.45</v>
      </c>
      <c r="E308" s="192">
        <v>18078.080000000002</v>
      </c>
      <c r="F308" s="71">
        <f t="shared" si="43"/>
        <v>167.1659677561041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2609</v>
      </c>
      <c r="B335" s="65" t="s">
        <v>2610</v>
      </c>
      <c r="C335" s="134" t="s">
        <v>2609</v>
      </c>
      <c r="D335" s="192">
        <v>46978.1</v>
      </c>
      <c r="E335" s="192">
        <v>85165</v>
      </c>
      <c r="F335" s="71">
        <f t="shared" si="43"/>
        <v>181.28659950061839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251604.65</v>
      </c>
      <c r="E337" s="192">
        <v>271803.84999999998</v>
      </c>
      <c r="F337" s="71">
        <f t="shared" si="43"/>
        <v>108.0281505131165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0</v>
      </c>
      <c r="E339" s="192">
        <v>2471.75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0</v>
      </c>
      <c r="E344" s="192">
        <v>5000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2125.96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F1" sqref="F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8" t="s">
        <v>56</v>
      </c>
      <c r="B1" s="322" t="s">
        <v>3653</v>
      </c>
      <c r="C1" s="268" t="s">
        <v>33</v>
      </c>
      <c r="D1" s="323">
        <v>21</v>
      </c>
      <c r="E1" s="268" t="s">
        <v>57</v>
      </c>
      <c r="F1" s="324" t="s">
        <v>3654</v>
      </c>
    </row>
    <row r="2" spans="1:25" ht="50.1" customHeight="1" x14ac:dyDescent="0.25">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2767561.72</v>
      </c>
      <c r="E114" s="60">
        <f t="shared" si="22"/>
        <v>3339039.9</v>
      </c>
      <c r="F114" s="45">
        <f t="shared" si="1"/>
        <v>120.64915755519266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2767561.72</v>
      </c>
      <c r="E115" s="60">
        <f t="shared" si="23"/>
        <v>3339039.9</v>
      </c>
      <c r="F115" s="45">
        <f t="shared" si="1"/>
        <v>120.64915755519266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2767561.72</v>
      </c>
      <c r="E116" s="194">
        <v>3339039.9</v>
      </c>
      <c r="F116" s="45">
        <f t="shared" si="1"/>
        <v>120.64915755519266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2767561.72</v>
      </c>
      <c r="E141" s="81">
        <f t="shared" si="28"/>
        <v>3339039.9</v>
      </c>
      <c r="F141" s="61">
        <f t="shared" si="1"/>
        <v>120.64915755519266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election activeCell="F1" sqref="F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56</v>
      </c>
      <c r="B1" s="322" t="s">
        <v>3653</v>
      </c>
      <c r="C1" s="268" t="s">
        <v>33</v>
      </c>
      <c r="D1" s="323">
        <v>21</v>
      </c>
      <c r="E1" s="268" t="s">
        <v>57</v>
      </c>
      <c r="F1" s="324" t="s">
        <v>3654</v>
      </c>
    </row>
    <row r="2" spans="1:24" ht="50.1" customHeight="1" x14ac:dyDescent="0.25">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0</v>
      </c>
      <c r="E5" s="82">
        <f t="shared" si="0"/>
        <v>40232.51</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40232.51</v>
      </c>
      <c r="F6" s="31"/>
      <c r="G6" s="31"/>
      <c r="H6" s="31"/>
      <c r="I6" s="31"/>
      <c r="J6" s="31"/>
      <c r="K6" s="31"/>
      <c r="L6" s="31"/>
      <c r="M6" s="31"/>
      <c r="N6" s="31"/>
      <c r="O6" s="31"/>
      <c r="P6" s="31"/>
      <c r="Q6" s="31"/>
      <c r="R6" s="31"/>
      <c r="S6" s="31"/>
      <c r="T6" s="31"/>
      <c r="U6" s="31"/>
    </row>
    <row r="7" spans="1:24" ht="13.2" x14ac:dyDescent="0.25">
      <c r="A7" s="161" t="s">
        <v>630</v>
      </c>
      <c r="B7" s="85" t="s">
        <v>2970</v>
      </c>
      <c r="C7" s="134" t="s">
        <v>2971</v>
      </c>
      <c r="D7" s="60">
        <f t="shared" ref="D7:E7" si="2">SUM(D8:D13)</f>
        <v>0</v>
      </c>
      <c r="E7" s="83">
        <f t="shared" si="2"/>
        <v>40232.51</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c r="E8" s="195">
        <v>0</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c r="E9" s="199">
        <v>40232.51</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3.2"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2.8" x14ac:dyDescent="0.25">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2.8" x14ac:dyDescent="0.25">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zoomScaleNormal="100" workbookViewId="0">
      <selection activeCell="F1" sqref="F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56</v>
      </c>
      <c r="B1" s="322" t="s">
        <v>3653</v>
      </c>
      <c r="C1" s="268" t="s">
        <v>33</v>
      </c>
      <c r="D1" s="323">
        <v>21</v>
      </c>
      <c r="E1" s="268" t="s">
        <v>57</v>
      </c>
      <c r="F1" s="324" t="s">
        <v>3654</v>
      </c>
    </row>
    <row r="2" spans="1:24" ht="50.1" customHeight="1" x14ac:dyDescent="0.25">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3037</v>
      </c>
      <c r="C5" s="138" t="s">
        <v>3038</v>
      </c>
      <c r="D5" s="198">
        <v>251604.65</v>
      </c>
      <c r="E5" s="31"/>
      <c r="F5" s="31"/>
      <c r="G5" s="31"/>
      <c r="H5" s="31"/>
      <c r="I5" s="31"/>
      <c r="J5" s="31"/>
      <c r="K5" s="31"/>
      <c r="L5" s="31"/>
      <c r="M5" s="31"/>
      <c r="N5" s="31"/>
      <c r="O5" s="31"/>
      <c r="P5" s="31"/>
      <c r="Q5" s="31"/>
      <c r="R5" s="31"/>
      <c r="S5" s="31"/>
      <c r="T5" s="31"/>
      <c r="U5" s="31"/>
    </row>
    <row r="6" spans="1:24" ht="24" x14ac:dyDescent="0.25">
      <c r="A6" s="88"/>
      <c r="B6" s="134" t="s">
        <v>3039</v>
      </c>
      <c r="C6" s="139" t="s">
        <v>3040</v>
      </c>
      <c r="D6" s="34">
        <f>D7+D8+D17+D18+D24</f>
        <v>3398782.7399999998</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3374665.3899999997</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2741550.28</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628086.23</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3.2" x14ac:dyDescent="0.25">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v>5028.88</v>
      </c>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24117.35</v>
      </c>
      <c r="E17" s="31"/>
      <c r="F17" s="31"/>
      <c r="G17" s="31"/>
      <c r="H17" s="31"/>
      <c r="I17" s="31"/>
      <c r="J17" s="31"/>
      <c r="K17" s="31"/>
      <c r="L17" s="31"/>
      <c r="M17" s="31"/>
      <c r="N17" s="31"/>
      <c r="O17" s="31"/>
      <c r="P17" s="31"/>
      <c r="Q17" s="31"/>
      <c r="R17" s="31"/>
      <c r="S17" s="31"/>
      <c r="T17" s="31"/>
      <c r="U17" s="31"/>
    </row>
    <row r="18" spans="1:21" ht="36"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5">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13.2" x14ac:dyDescent="0.25">
      <c r="A24" s="294" t="s">
        <v>2449</v>
      </c>
      <c r="B24" s="134" t="s">
        <v>3071</v>
      </c>
      <c r="C24" s="134" t="s">
        <v>3072</v>
      </c>
      <c r="D24" s="283"/>
      <c r="E24" s="232"/>
      <c r="F24" s="31"/>
      <c r="G24" s="31"/>
      <c r="H24" s="31"/>
      <c r="I24" s="31"/>
      <c r="J24" s="31"/>
      <c r="K24" s="31"/>
      <c r="L24" s="31"/>
      <c r="M24" s="31"/>
      <c r="N24" s="31"/>
      <c r="O24" s="31"/>
      <c r="P24" s="31"/>
      <c r="Q24" s="31"/>
      <c r="R24" s="31"/>
      <c r="S24" s="31"/>
      <c r="T24" s="31"/>
      <c r="U24" s="31"/>
    </row>
    <row r="25" spans="1:21" ht="24" x14ac:dyDescent="0.25">
      <c r="A25" s="63"/>
      <c r="B25" s="134" t="s">
        <v>3073</v>
      </c>
      <c r="C25" s="139" t="s">
        <v>3074</v>
      </c>
      <c r="D25" s="34">
        <f>D26+D27+D36+D37+D43</f>
        <v>3376111.79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3354466.19</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2728579</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625858.31000000006</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3.2" x14ac:dyDescent="0.25">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v>28.88</v>
      </c>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21645.599999999999</v>
      </c>
      <c r="E36" s="31"/>
      <c r="F36" s="31"/>
      <c r="G36" s="31"/>
      <c r="H36" s="31"/>
      <c r="I36" s="31"/>
      <c r="J36" s="31"/>
      <c r="K36" s="31"/>
      <c r="L36" s="31"/>
      <c r="M36" s="31"/>
      <c r="N36" s="31"/>
      <c r="O36" s="31"/>
      <c r="P36" s="31"/>
      <c r="Q36" s="31"/>
      <c r="R36" s="31"/>
      <c r="S36" s="31"/>
      <c r="T36" s="31"/>
      <c r="U36" s="31"/>
    </row>
    <row r="37" spans="1:21" ht="36" x14ac:dyDescent="0.25">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5">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5">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c r="E43" s="232"/>
      <c r="F43" s="31"/>
      <c r="G43" s="31"/>
      <c r="H43" s="31"/>
      <c r="I43" s="31"/>
      <c r="J43" s="31"/>
      <c r="K43" s="31"/>
      <c r="L43" s="31"/>
      <c r="M43" s="31"/>
      <c r="N43" s="31"/>
      <c r="O43" s="31"/>
      <c r="P43" s="31"/>
      <c r="Q43" s="31"/>
      <c r="R43" s="31"/>
      <c r="S43" s="31"/>
      <c r="T43" s="31"/>
      <c r="U43" s="31"/>
    </row>
    <row r="44" spans="1:21" ht="24" x14ac:dyDescent="0.25">
      <c r="A44" s="63"/>
      <c r="B44" s="89" t="s">
        <v>3096</v>
      </c>
      <c r="C44" s="139" t="s">
        <v>3097</v>
      </c>
      <c r="D44" s="34">
        <f>D5+D6-D25</f>
        <v>274275.59999999963</v>
      </c>
      <c r="E44" s="31"/>
      <c r="F44" s="31"/>
      <c r="G44" s="31"/>
      <c r="H44" s="31"/>
      <c r="I44" s="31"/>
      <c r="J44" s="31"/>
      <c r="K44" s="31"/>
      <c r="L44" s="31"/>
      <c r="M44" s="31"/>
      <c r="N44" s="31"/>
      <c r="O44" s="31"/>
      <c r="P44" s="31"/>
      <c r="Q44" s="31"/>
      <c r="R44" s="31"/>
      <c r="S44" s="31"/>
      <c r="T44" s="31"/>
      <c r="U44" s="31"/>
    </row>
    <row r="45" spans="1:21" ht="24" x14ac:dyDescent="0.25">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5">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5">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3174</v>
      </c>
      <c r="C104" s="139" t="s">
        <v>3175</v>
      </c>
      <c r="D104" s="34">
        <f>SUM(D105:D109)</f>
        <v>274275.59999999998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271803.84999999998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2471.75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30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5" t="s">
        <v>3035</v>
      </c>
      <c r="B1" s="383"/>
      <c r="C1" s="383"/>
      <c r="D1" s="383"/>
      <c r="E1" s="51" t="s">
        <v>3182</v>
      </c>
      <c r="F1" s="51"/>
      <c r="G1" s="51"/>
      <c r="H1" s="51"/>
      <c r="I1" s="51"/>
      <c r="J1" s="51"/>
      <c r="K1" s="51"/>
      <c r="L1" s="51"/>
      <c r="M1" s="51"/>
      <c r="N1" s="51"/>
      <c r="O1" s="51"/>
      <c r="P1" s="51"/>
    </row>
    <row r="2" spans="1:17" ht="37.5" customHeight="1" x14ac:dyDescent="0.25">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31946</v>
      </c>
      <c r="P3" s="51"/>
    </row>
    <row r="4" spans="1:17" ht="19.5" customHeight="1" x14ac:dyDescent="0.25">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3216</v>
      </c>
      <c r="B23" s="387"/>
      <c r="C23" s="388"/>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3432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3434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Luce Zlovecera</cp:lastModifiedBy>
  <cp:lastPrinted>2026-01-29T08:14:20Z</cp:lastPrinted>
  <dcterms:created xsi:type="dcterms:W3CDTF">2022-04-01T05:14:30Z</dcterms:created>
  <dcterms:modified xsi:type="dcterms:W3CDTF">2026-01-29T09:36:38Z</dcterms:modified>
</cp:coreProperties>
</file>